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cindy.winchester\OneDrive - Goldsmith Solutions (Runnels County)\Desktop\"/>
    </mc:Choice>
  </mc:AlternateContent>
  <xr:revisionPtr revIDLastSave="0" documentId="8_{3C252263-134A-42E8-A370-A589974426FD}" xr6:coauthVersionLast="47" xr6:coauthVersionMax="47" xr10:uidLastSave="{00000000-0000-0000-0000-000000000000}"/>
  <workbookProtection workbookAlgorithmName="SHA-512" workbookHashValue="70CVKhH4BarqGbvHooCQMP4Le/OuM8TPcIhYFNSvp5dSnjU8jYzYM3AoiKQQxw7cArYhf9DngHdqMBi+JTZ0mA==" workbookSaltValue="4aXfzuYWLO7SZ0WwknElEw==" workbookSpinCount="100000" lockStructure="1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Titles" localSheetId="0">Sheet1!$A:$C,Sheet1!$1:$3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0" i="1" l="1"/>
  <c r="AA53" i="1"/>
  <c r="Z53" i="1"/>
  <c r="AA36" i="1"/>
  <c r="Z36" i="1"/>
  <c r="AA25" i="1"/>
  <c r="Z25" i="1"/>
  <c r="Y53" i="1"/>
  <c r="X53" i="1"/>
  <c r="Y36" i="1"/>
  <c r="X36" i="1"/>
  <c r="Y25" i="1"/>
  <c r="X25" i="1"/>
  <c r="Y34" i="1"/>
  <c r="Y33" i="1"/>
  <c r="W53" i="1"/>
  <c r="V53" i="1"/>
  <c r="W36" i="1"/>
  <c r="V36" i="1"/>
  <c r="W25" i="1"/>
  <c r="V25" i="1"/>
  <c r="V17" i="1"/>
  <c r="V4" i="1"/>
  <c r="U25" i="1"/>
  <c r="T25" i="1"/>
  <c r="U53" i="1"/>
  <c r="T53" i="1"/>
  <c r="U36" i="1"/>
  <c r="T36" i="1"/>
  <c r="S53" i="1"/>
  <c r="R53" i="1"/>
  <c r="S36" i="1"/>
  <c r="S25" i="1"/>
  <c r="R25" i="1"/>
  <c r="R36" i="1"/>
  <c r="Q53" i="1"/>
  <c r="P53" i="1"/>
  <c r="Q36" i="1"/>
  <c r="P36" i="1"/>
  <c r="P25" i="1"/>
  <c r="Q25" i="1"/>
  <c r="O26" i="1"/>
  <c r="O53" i="1"/>
  <c r="N53" i="1"/>
  <c r="M25" i="1"/>
  <c r="L25" i="1"/>
  <c r="N25" i="1"/>
  <c r="O25" i="1"/>
  <c r="K25" i="1"/>
  <c r="O29" i="1"/>
  <c r="O27" i="1"/>
  <c r="O28" i="1"/>
  <c r="O30" i="1"/>
  <c r="O32" i="1"/>
  <c r="O31" i="1"/>
  <c r="O36" i="1"/>
  <c r="M53" i="1"/>
  <c r="L53" i="1"/>
  <c r="M36" i="1"/>
  <c r="L36" i="1"/>
  <c r="K53" i="1"/>
  <c r="J53" i="1"/>
  <c r="K36" i="1"/>
  <c r="J36" i="1"/>
  <c r="J25" i="1"/>
  <c r="H53" i="1"/>
  <c r="I53" i="1"/>
  <c r="I36" i="1"/>
  <c r="H36" i="1"/>
  <c r="I25" i="1"/>
  <c r="H25" i="1"/>
  <c r="G53" i="1"/>
  <c r="F53" i="1"/>
  <c r="F36" i="1"/>
  <c r="F25" i="1"/>
  <c r="G25" i="1"/>
  <c r="E25" i="1"/>
  <c r="G36" i="1"/>
  <c r="AC45" i="1"/>
  <c r="D36" i="1"/>
  <c r="E53" i="1"/>
  <c r="D53" i="1"/>
  <c r="D25" i="1"/>
  <c r="E36" i="1"/>
  <c r="AB45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B14" i="1"/>
  <c r="AB13" i="1"/>
  <c r="AB12" i="1"/>
  <c r="AB11" i="1"/>
  <c r="AB10" i="1"/>
  <c r="AB9" i="1"/>
  <c r="AB8" i="1"/>
  <c r="AB7" i="1"/>
  <c r="AB6" i="1"/>
  <c r="AB5" i="1"/>
  <c r="AB4" i="1"/>
  <c r="AB15" i="1"/>
  <c r="AB16" i="1"/>
  <c r="AB17" i="1"/>
  <c r="AB18" i="1"/>
  <c r="AB19" i="1"/>
  <c r="AB20" i="1"/>
  <c r="AB21" i="1"/>
  <c r="AB22" i="1"/>
  <c r="AB23" i="1"/>
  <c r="N36" i="1" l="1"/>
  <c r="AB52" i="1"/>
  <c r="AB51" i="1"/>
  <c r="AB50" i="1"/>
  <c r="AB49" i="1"/>
  <c r="AB48" i="1"/>
  <c r="AB47" i="1"/>
  <c r="AB46" i="1"/>
  <c r="AB44" i="1"/>
  <c r="AB43" i="1"/>
  <c r="AB42" i="1"/>
  <c r="AB41" i="1"/>
  <c r="AB40" i="1"/>
  <c r="AB38" i="1"/>
  <c r="AC52" i="1" l="1"/>
  <c r="AC51" i="1"/>
  <c r="AC50" i="1"/>
  <c r="AC49" i="1"/>
  <c r="AC48" i="1"/>
  <c r="AC47" i="1"/>
  <c r="AC46" i="1"/>
  <c r="AC44" i="1"/>
  <c r="AC43" i="1"/>
  <c r="AC42" i="1"/>
  <c r="AC41" i="1"/>
  <c r="AC40" i="1"/>
  <c r="AC38" i="1"/>
  <c r="AB35" i="1"/>
  <c r="AB34" i="1"/>
  <c r="AB32" i="1"/>
  <c r="AB31" i="1"/>
  <c r="AB30" i="1"/>
  <c r="AB29" i="1"/>
  <c r="AB28" i="1"/>
  <c r="AB27" i="1"/>
  <c r="AC35" i="1"/>
  <c r="AC34" i="1"/>
  <c r="AC33" i="1"/>
  <c r="AC32" i="1"/>
  <c r="AC31" i="1"/>
  <c r="AC30" i="1"/>
  <c r="AC29" i="1"/>
  <c r="AC28" i="1"/>
  <c r="AC27" i="1"/>
  <c r="AC26" i="1"/>
  <c r="AB26" i="1"/>
  <c r="AB36" i="1" l="1"/>
  <c r="AC25" i="1"/>
  <c r="AC36" i="1"/>
  <c r="AB25" i="1" l="1"/>
  <c r="AB53" i="1" l="1"/>
  <c r="AC53" i="1"/>
</calcChain>
</file>

<file path=xl/sharedStrings.xml><?xml version="1.0" encoding="utf-8"?>
<sst xmlns="http://schemas.openxmlformats.org/spreadsheetml/2006/main" count="122" uniqueCount="95">
  <si>
    <t>Usage</t>
  </si>
  <si>
    <t>Amount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</si>
  <si>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</si>
  <si>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</si>
  <si>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</si>
  <si>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</si>
  <si>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</si>
  <si>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</si>
  <si>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</si>
  <si>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</si>
  <si>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</si>
  <si>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</si>
  <si>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</si>
  <si>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</si>
  <si>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Yearly Totals</t>
  </si>
  <si>
    <t>Vendor Name</t>
  </si>
  <si>
    <t>Physical Area</t>
  </si>
  <si>
    <t>600 Strong - Courthouse</t>
  </si>
  <si>
    <t>608 Strong - Sheriffs Office</t>
  </si>
  <si>
    <t>608 1/2 Strong</t>
  </si>
  <si>
    <t>600 Strong -Annex Bldg.</t>
  </si>
  <si>
    <t>116 S. 6th -Old Jail</t>
  </si>
  <si>
    <t>200 S. Hickory -New Jail</t>
  </si>
  <si>
    <t>608 Sealy - Ext. Office</t>
  </si>
  <si>
    <t>50 Sealy Avenue</t>
  </si>
  <si>
    <t>143 W. Dale - Tax Winters</t>
  </si>
  <si>
    <t>126 State - MHMR</t>
  </si>
  <si>
    <t>Ballinger Aging - 608 Sealy Unit B</t>
  </si>
  <si>
    <t>R&amp;B #3- Wingate</t>
  </si>
  <si>
    <t>R&amp;B#4 - Miles -506 W. 1st St.</t>
  </si>
  <si>
    <t>ATMOS</t>
  </si>
  <si>
    <t>509 Hutchings Avenue</t>
  </si>
  <si>
    <t>615 Strong</t>
  </si>
  <si>
    <t>600 Strong - Annex Bldg.</t>
  </si>
  <si>
    <t>209 S. 7th -Ext. Office</t>
  </si>
  <si>
    <t>Ballinger Aging - Old Bldg.</t>
  </si>
  <si>
    <t>R&amp;B2 - Winters</t>
  </si>
  <si>
    <t>R&amp;B3 -Wingate</t>
  </si>
  <si>
    <t>R&amp;B4- Miles</t>
  </si>
  <si>
    <t>CITY OF BALLINGER</t>
  </si>
  <si>
    <t>Crthse &amp; Old Jail</t>
  </si>
  <si>
    <t>209 S. 7th Ext Annex</t>
  </si>
  <si>
    <t>627 Strong Old Aging</t>
  </si>
  <si>
    <t>R&amp;B 1- Ballinger</t>
  </si>
  <si>
    <t>R&amp;B 2 Winters</t>
  </si>
  <si>
    <t>R&amp;B3- Wingate</t>
  </si>
  <si>
    <t>MILLERSVIEW DOOLE</t>
  </si>
  <si>
    <t>CITY OF WINTERS</t>
  </si>
  <si>
    <t>NORTH RUNNELS WATER</t>
  </si>
  <si>
    <t xml:space="preserve">610 Hutchings Ave.                  </t>
  </si>
  <si>
    <t>ACCOUNT #'S</t>
  </si>
  <si>
    <t>1829-01</t>
  </si>
  <si>
    <t>1831-01</t>
  </si>
  <si>
    <t>1827-01</t>
  </si>
  <si>
    <t>1830-01</t>
  </si>
  <si>
    <t>1828-01</t>
  </si>
  <si>
    <t>1834-01</t>
  </si>
  <si>
    <t>03-0800</t>
  </si>
  <si>
    <t>05-2320</t>
  </si>
  <si>
    <t>126 State St. Unit PO</t>
  </si>
  <si>
    <t>615 Strong Tax office</t>
  </si>
  <si>
    <t>TOTAL ELECTRICITY</t>
  </si>
  <si>
    <t>TOTAL WATER</t>
  </si>
  <si>
    <t>ELECTRICITY</t>
  </si>
  <si>
    <t>NATURAL GAS</t>
  </si>
  <si>
    <t>WATER</t>
  </si>
  <si>
    <t>USAGE</t>
  </si>
  <si>
    <t>TOTAL COST</t>
  </si>
  <si>
    <t>RUNNELS COUNTY</t>
  </si>
  <si>
    <t>03-0780-00</t>
  </si>
  <si>
    <t>R&amp;B#2 811 Trinity</t>
  </si>
  <si>
    <t>03-1200-02</t>
  </si>
  <si>
    <t>114 N. Main-Winters</t>
  </si>
  <si>
    <t>CITY OF MILES</t>
  </si>
  <si>
    <t>R&amp;B 4 Miles</t>
  </si>
  <si>
    <t xml:space="preserve">627 Strong - Exercise/Aging  </t>
  </si>
  <si>
    <t xml:space="preserve">Ballinger Aging 627 strong -New </t>
  </si>
  <si>
    <t>Dispatch Tower 450 Harris</t>
  </si>
  <si>
    <t>TOTAL GAS</t>
  </si>
  <si>
    <t>110 N Main St. JP,SO, Tax</t>
  </si>
  <si>
    <t xml:space="preserve">114 S. Church </t>
  </si>
  <si>
    <t xml:space="preserve"> </t>
  </si>
  <si>
    <t>1484 State Hwy 158-Tower</t>
  </si>
  <si>
    <t>557406533/34</t>
  </si>
  <si>
    <t>209 S. 7th - Light</t>
  </si>
  <si>
    <t>1832-01</t>
  </si>
  <si>
    <t>600 Strong Annex</t>
  </si>
  <si>
    <t>617 Strong Ave-</t>
  </si>
  <si>
    <t>1030-01</t>
  </si>
  <si>
    <t>R&amp;B 1-Garbage</t>
  </si>
  <si>
    <t>Utilities for FY 2023-2024</t>
  </si>
  <si>
    <t>R&amp;B #1 Ballinger</t>
  </si>
  <si>
    <t>SHELL ENERGY</t>
  </si>
  <si>
    <t xml:space="preserve">COLEMAN COUNTY ELECT. </t>
  </si>
  <si>
    <t>09/01/24-09/30/24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</si>
</sst>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ahoma"/>
      <family val="2"/>
    </font>
    <font>
      <sz val="13"/>
      <color theme="1"/>
      <name val="Tahoma"/>
      <family val="2"/>
    </font>
    <font>
      <sz val="24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name val="Tahoma"/>
      <family val="2"/>
    </font>
    <font>
      <b/>
      <sz val="14"/>
      <name val="Tahoma"/>
      <family val="2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4"/>
      <name val="Calibri Light"/>
      <family val="2"/>
      <scheme val="major"/>
    </font>
    <font>
      <sz val="14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44" fontId="2" fillId="0" borderId="0" applyFont="0" applyFill="0" applyBorder="0" applyAlignment="0" applyProtection="0"/>
    <xf numFmtId="0" fontId="8" fillId="0" borderId="0">
      <alignment vertical="top"/>
    </xf>
    <xf numFmtId="4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8" fillId="0" borderId="7" applyNumberFormat="0" applyFont="0" applyBorder="0" applyAlignment="0" applyProtection="0"/>
  </cellStyleXfs>
  <cellXfs count="92">
    <xf numFmtId="0" fontId="0" fillId="0" borderId="0" xfId="0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4" fillId="4" borderId="1" xfId="3" applyFont="1" applyBorder="1" applyAlignment="1" applyProtection="1">
      <alignment vertical="center"/>
      <protection locked="0"/>
    </xf>
    <xf numFmtId="0" fontId="2" fillId="2" borderId="1" xfId="1" applyBorder="1" applyProtection="1">
      <protection locked="0"/>
    </xf>
    <xf numFmtId="44" fontId="0" fillId="2" borderId="1" xfId="4" applyFont="1" applyFill="1" applyBorder="1" applyProtection="1">
      <protection locked="0"/>
    </xf>
    <xf numFmtId="44" fontId="2" fillId="2" borderId="1" xfId="4" applyFill="1" applyBorder="1" applyProtection="1">
      <protection locked="0"/>
    </xf>
    <xf numFmtId="0" fontId="4" fillId="4" borderId="1" xfId="3" applyFont="1" applyBorder="1" applyAlignment="1" applyProtection="1">
      <alignment vertical="center" wrapText="1"/>
      <protection locked="0"/>
    </xf>
    <xf numFmtId="44" fontId="2" fillId="2" borderId="1" xfId="4" applyFill="1" applyBorder="1" applyProtection="1"/>
    <xf numFmtId="44" fontId="0" fillId="0" borderId="0" xfId="0" applyNumberFormat="1" applyProtection="1">
      <protection locked="0"/>
    </xf>
    <xf numFmtId="0" fontId="0" fillId="2" borderId="1" xfId="1" applyFont="1" applyBorder="1" applyProtection="1">
      <protection locked="0"/>
    </xf>
    <xf numFmtId="0" fontId="4" fillId="4" borderId="0" xfId="3" applyFont="1" applyBorder="1" applyAlignment="1" applyProtection="1">
      <alignment vertical="center" wrapText="1"/>
      <protection locked="0"/>
    </xf>
    <xf numFmtId="0" fontId="4" fillId="4" borderId="0" xfId="3" applyFont="1" applyBorder="1" applyAlignment="1" applyProtection="1">
      <alignment horizontal="left" vertical="center" wrapText="1"/>
      <protection locked="0"/>
    </xf>
    <xf numFmtId="0" fontId="4" fillId="4" borderId="4" xfId="3" applyFont="1" applyBorder="1" applyAlignment="1" applyProtection="1">
      <alignment vertical="center"/>
      <protection locked="0"/>
    </xf>
    <xf numFmtId="0" fontId="2" fillId="2" borderId="4" xfId="1" applyBorder="1" applyProtection="1">
      <protection locked="0"/>
    </xf>
    <xf numFmtId="44" fontId="0" fillId="2" borderId="4" xfId="4" applyFont="1" applyFill="1" applyBorder="1" applyProtection="1">
      <protection locked="0"/>
    </xf>
    <xf numFmtId="44" fontId="2" fillId="2" borderId="4" xfId="4" applyFill="1" applyBorder="1" applyProtection="1">
      <protection locked="0"/>
    </xf>
    <xf numFmtId="0" fontId="13" fillId="0" borderId="0" xfId="0" applyFont="1" applyProtection="1">
      <protection locked="0"/>
    </xf>
    <xf numFmtId="0" fontId="11" fillId="4" borderId="1" xfId="3" applyFont="1" applyBorder="1" applyAlignment="1" applyProtection="1">
      <alignment horizontal="center" vertical="center"/>
      <protection locked="0"/>
    </xf>
    <xf numFmtId="0" fontId="4" fillId="4" borderId="1" xfId="3" applyFont="1" applyBorder="1" applyAlignment="1" applyProtection="1">
      <alignment horizontal="center" vertical="center"/>
      <protection locked="0"/>
    </xf>
    <xf numFmtId="17" fontId="4" fillId="4" borderId="1" xfId="3" quotePrefix="1" applyNumberFormat="1" applyFont="1" applyBorder="1" applyAlignment="1" applyProtection="1">
      <alignment horizontal="center" vertical="center" wrapText="1"/>
      <protection locked="0"/>
    </xf>
    <xf numFmtId="3" fontId="2" fillId="2" borderId="1" xfId="1" applyNumberFormat="1" applyBorder="1" applyProtection="1">
      <protection locked="0"/>
    </xf>
    <xf numFmtId="0" fontId="4" fillId="4" borderId="6" xfId="3" applyFont="1" applyBorder="1" applyAlignment="1" applyProtection="1">
      <alignment vertical="center"/>
      <protection locked="0"/>
    </xf>
    <xf numFmtId="0" fontId="2" fillId="2" borderId="6" xfId="1" applyBorder="1" applyProtection="1">
      <protection locked="0"/>
    </xf>
    <xf numFmtId="44" fontId="0" fillId="2" borderId="6" xfId="4" applyFont="1" applyFill="1" applyBorder="1" applyProtection="1">
      <protection locked="0"/>
    </xf>
    <xf numFmtId="44" fontId="2" fillId="2" borderId="6" xfId="4" applyFill="1" applyBorder="1" applyProtection="1">
      <protection locked="0"/>
    </xf>
    <xf numFmtId="0" fontId="12" fillId="4" borderId="10" xfId="3" applyFont="1" applyBorder="1" applyAlignment="1" applyProtection="1">
      <alignment vertical="center" wrapText="1"/>
      <protection locked="0"/>
    </xf>
    <xf numFmtId="0" fontId="4" fillId="4" borderId="13" xfId="3" applyFont="1" applyBorder="1" applyAlignment="1" applyProtection="1">
      <alignment horizontal="center" vertical="center" wrapText="1"/>
      <protection locked="0"/>
    </xf>
    <xf numFmtId="0" fontId="12" fillId="4" borderId="10" xfId="3" applyFont="1" applyBorder="1" applyAlignment="1" applyProtection="1">
      <alignment vertical="center"/>
      <protection locked="0"/>
    </xf>
    <xf numFmtId="0" fontId="4" fillId="4" borderId="1" xfId="3" applyFont="1" applyBorder="1" applyAlignment="1" applyProtection="1">
      <alignment horizontal="center" vertical="center" wrapText="1"/>
      <protection locked="0"/>
    </xf>
    <xf numFmtId="0" fontId="14" fillId="0" borderId="0" xfId="0" applyFont="1" applyProtection="1">
      <protection locked="0"/>
    </xf>
    <xf numFmtId="3" fontId="2" fillId="2" borderId="1" xfId="1" applyNumberFormat="1" applyBorder="1" applyProtection="1"/>
    <xf numFmtId="0" fontId="4" fillId="4" borderId="4" xfId="3" applyFont="1" applyBorder="1" applyAlignment="1" applyProtection="1">
      <alignment horizontal="center" vertical="center" wrapText="1"/>
      <protection locked="0"/>
    </xf>
    <xf numFmtId="0" fontId="4" fillId="4" borderId="5" xfId="3" applyFont="1" applyBorder="1" applyAlignment="1" applyProtection="1">
      <alignment horizontal="center" vertical="center" wrapText="1"/>
      <protection locked="0"/>
    </xf>
    <xf numFmtId="0" fontId="4" fillId="4" borderId="6" xfId="3" applyFont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17" fontId="16" fillId="0" borderId="0" xfId="0" applyNumberFormat="1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2" fontId="13" fillId="0" borderId="0" xfId="11" applyFont="1" applyProtection="1">
      <protection locked="0"/>
    </xf>
    <xf numFmtId="0" fontId="7" fillId="5" borderId="1" xfId="2" applyFont="1" applyFill="1" applyBorder="1" applyAlignment="1" applyProtection="1">
      <alignment horizontal="center"/>
      <protection locked="0"/>
    </xf>
    <xf numFmtId="0" fontId="1" fillId="5" borderId="1" xfId="2" applyFont="1" applyFill="1" applyBorder="1" applyAlignment="1" applyProtection="1">
      <alignment horizontal="center"/>
      <protection locked="0"/>
    </xf>
    <xf numFmtId="0" fontId="1" fillId="5" borderId="1" xfId="2" applyFont="1" applyFill="1" applyBorder="1" applyAlignment="1" applyProtection="1">
      <alignment horizontal="center" vertical="center"/>
      <protection locked="0"/>
    </xf>
    <xf numFmtId="0" fontId="2" fillId="5" borderId="1" xfId="2" applyFill="1" applyBorder="1" applyAlignment="1" applyProtection="1">
      <alignment horizontal="center"/>
      <protection locked="0"/>
    </xf>
    <xf numFmtId="0" fontId="18" fillId="5" borderId="1" xfId="2" applyFont="1" applyFill="1" applyBorder="1" applyAlignment="1" applyProtection="1">
      <alignment horizontal="center"/>
      <protection locked="0"/>
    </xf>
    <xf numFmtId="0" fontId="4" fillId="6" borderId="1" xfId="3" applyFont="1" applyFill="1" applyBorder="1" applyAlignment="1" applyProtection="1">
      <alignment vertical="center"/>
      <protection locked="0"/>
    </xf>
    <xf numFmtId="0" fontId="7" fillId="6" borderId="4" xfId="2" applyFont="1" applyFill="1" applyBorder="1" applyAlignment="1" applyProtection="1">
      <alignment horizontal="center"/>
      <protection locked="0"/>
    </xf>
    <xf numFmtId="0" fontId="4" fillId="6" borderId="1" xfId="3" applyFont="1" applyFill="1" applyBorder="1" applyAlignment="1" applyProtection="1">
      <alignment vertical="center" wrapText="1"/>
      <protection locked="0"/>
    </xf>
    <xf numFmtId="44" fontId="2" fillId="5" borderId="1" xfId="4" applyFont="1" applyFill="1" applyBorder="1" applyAlignment="1" applyProtection="1">
      <alignment horizontal="center"/>
      <protection locked="0"/>
    </xf>
    <xf numFmtId="44" fontId="1" fillId="5" borderId="1" xfId="4" applyFont="1" applyFill="1" applyBorder="1" applyAlignment="1" applyProtection="1">
      <alignment horizontal="center"/>
      <protection locked="0"/>
    </xf>
    <xf numFmtId="44" fontId="18" fillId="5" borderId="1" xfId="4" applyFont="1" applyFill="1" applyBorder="1" applyAlignment="1" applyProtection="1">
      <alignment horizontal="center"/>
      <protection locked="0"/>
    </xf>
    <xf numFmtId="44" fontId="0" fillId="0" borderId="0" xfId="4" applyFont="1" applyProtection="1">
      <protection locked="0"/>
    </xf>
    <xf numFmtId="44" fontId="13" fillId="0" borderId="0" xfId="4" applyFont="1" applyProtection="1">
      <protection locked="0"/>
    </xf>
    <xf numFmtId="44" fontId="1" fillId="5" borderId="1" xfId="4" applyFont="1" applyFill="1" applyBorder="1" applyProtection="1">
      <protection locked="0"/>
    </xf>
    <xf numFmtId="44" fontId="1" fillId="5" borderId="1" xfId="4" applyFont="1" applyFill="1" applyBorder="1" applyAlignment="1" applyProtection="1">
      <alignment horizontal="center" vertical="center"/>
      <protection locked="0"/>
    </xf>
    <xf numFmtId="0" fontId="19" fillId="0" borderId="0" xfId="0" applyFont="1" applyProtection="1">
      <protection locked="0"/>
    </xf>
    <xf numFmtId="44" fontId="2" fillId="5" borderId="1" xfId="4" applyFont="1" applyFill="1" applyBorder="1" applyProtection="1">
      <protection locked="0"/>
    </xf>
    <xf numFmtId="0" fontId="2" fillId="5" borderId="1" xfId="2" applyFill="1" applyBorder="1" applyAlignment="1" applyProtection="1">
      <alignment horizontal="center" vertical="center"/>
      <protection locked="0"/>
    </xf>
    <xf numFmtId="44" fontId="2" fillId="5" borderId="1" xfId="4" applyFont="1" applyFill="1" applyBorder="1" applyAlignment="1" applyProtection="1">
      <alignment horizontal="center" vertical="center"/>
      <protection locked="0"/>
    </xf>
    <xf numFmtId="0" fontId="1" fillId="6" borderId="4" xfId="2" applyFont="1" applyFill="1" applyBorder="1" applyAlignment="1" applyProtection="1">
      <alignment horizontal="center"/>
      <protection locked="0"/>
    </xf>
    <xf numFmtId="0" fontId="1" fillId="6" borderId="4" xfId="2" quotePrefix="1" applyFont="1" applyFill="1" applyBorder="1" applyAlignment="1" applyProtection="1">
      <alignment horizontal="center"/>
      <protection locked="0"/>
    </xf>
    <xf numFmtId="14" fontId="16" fillId="0" borderId="0" xfId="0" applyNumberFormat="1" applyFont="1" applyAlignment="1" applyProtection="1">
      <alignment horizontal="center"/>
      <protection locked="0"/>
    </xf>
    <xf numFmtId="44" fontId="2" fillId="5" borderId="1" xfId="2" applyNumberFormat="1" applyFill="1" applyBorder="1" applyAlignment="1" applyProtection="1">
      <alignment horizontal="center"/>
      <protection locked="0"/>
    </xf>
    <xf numFmtId="3" fontId="15" fillId="0" borderId="0" xfId="0" applyNumberFormat="1" applyFont="1" applyAlignment="1">
      <alignment horizontal="center"/>
    </xf>
    <xf numFmtId="8" fontId="15" fillId="0" borderId="0" xfId="0" applyNumberFormat="1" applyFont="1" applyProtection="1">
      <protection locked="0"/>
    </xf>
    <xf numFmtId="3" fontId="15" fillId="0" borderId="0" xfId="0" applyNumberFormat="1" applyFont="1" applyAlignment="1" applyProtection="1">
      <alignment horizontal="center"/>
      <protection locked="0"/>
    </xf>
    <xf numFmtId="8" fontId="15" fillId="0" borderId="14" xfId="0" applyNumberFormat="1" applyFont="1" applyBorder="1" applyProtection="1">
      <protection locked="0"/>
    </xf>
    <xf numFmtId="164" fontId="15" fillId="0" borderId="0" xfId="0" applyNumberFormat="1" applyFont="1" applyProtection="1">
      <protection locked="0"/>
    </xf>
    <xf numFmtId="0" fontId="20" fillId="6" borderId="4" xfId="2" applyFont="1" applyFill="1" applyBorder="1" applyAlignment="1" applyProtection="1">
      <alignment horizontal="center"/>
      <protection locked="0"/>
    </xf>
    <xf numFmtId="0" fontId="21" fillId="4" borderId="1" xfId="3" applyFont="1" applyBorder="1" applyAlignment="1" applyProtection="1">
      <alignment vertical="center"/>
      <protection locked="0"/>
    </xf>
    <xf numFmtId="0" fontId="22" fillId="4" borderId="1" xfId="3" applyFont="1" applyBorder="1" applyAlignment="1" applyProtection="1">
      <alignment vertical="center"/>
      <protection locked="0"/>
    </xf>
    <xf numFmtId="0" fontId="22" fillId="4" borderId="1" xfId="3" applyFont="1" applyBorder="1" applyAlignment="1" applyProtection="1">
      <alignment vertical="center" wrapText="1"/>
      <protection locked="0"/>
    </xf>
    <xf numFmtId="0" fontId="21" fillId="4" borderId="1" xfId="3" applyFont="1" applyBorder="1" applyAlignment="1" applyProtection="1">
      <alignment horizontal="center" vertical="center" wrapText="1"/>
      <protection locked="0"/>
    </xf>
    <xf numFmtId="0" fontId="23" fillId="6" borderId="4" xfId="2" applyFont="1" applyFill="1" applyBorder="1" applyAlignment="1" applyProtection="1">
      <alignment horizontal="center"/>
      <protection locked="0"/>
    </xf>
    <xf numFmtId="44" fontId="24" fillId="2" borderId="11" xfId="4" applyFont="1" applyFill="1" applyBorder="1" applyProtection="1"/>
    <xf numFmtId="3" fontId="24" fillId="2" borderId="11" xfId="1" applyNumberFormat="1" applyFont="1" applyBorder="1" applyProtection="1"/>
    <xf numFmtId="0" fontId="24" fillId="2" borderId="11" xfId="1" applyFont="1" applyBorder="1" applyProtection="1"/>
    <xf numFmtId="0" fontId="24" fillId="2" borderId="11" xfId="1" applyNumberFormat="1" applyFont="1" applyBorder="1" applyProtection="1"/>
    <xf numFmtId="1" fontId="24" fillId="2" borderId="11" xfId="4" applyNumberFormat="1" applyFont="1" applyFill="1" applyBorder="1" applyProtection="1"/>
    <xf numFmtId="44" fontId="2" fillId="2" borderId="1" xfId="4" applyFont="1" applyFill="1" applyBorder="1" applyProtection="1">
      <protection locked="0"/>
    </xf>
    <xf numFmtId="44" fontId="24" fillId="2" borderId="12" xfId="4" applyFont="1" applyFill="1" applyBorder="1" applyProtection="1"/>
    <xf numFmtId="17" fontId="16" fillId="0" borderId="0" xfId="0" applyNumberFormat="1" applyFont="1" applyAlignment="1" applyProtection="1">
      <alignment horizontal="center"/>
      <protection locked="0"/>
    </xf>
    <xf numFmtId="0" fontId="5" fillId="3" borderId="2" xfId="2" applyFont="1" applyBorder="1" applyAlignment="1" applyProtection="1">
      <alignment horizontal="center" vertical="center"/>
      <protection locked="0"/>
    </xf>
    <xf numFmtId="0" fontId="5" fillId="3" borderId="3" xfId="2" applyFont="1" applyBorder="1" applyAlignment="1" applyProtection="1">
      <alignment horizontal="center" vertical="center"/>
      <protection locked="0"/>
    </xf>
    <xf numFmtId="0" fontId="21" fillId="4" borderId="4" xfId="3" applyFont="1" applyBorder="1" applyAlignment="1" applyProtection="1">
      <alignment horizontal="center" vertical="center" wrapText="1"/>
      <protection locked="0"/>
    </xf>
    <xf numFmtId="0" fontId="21" fillId="4" borderId="5" xfId="3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5" fillId="3" borderId="2" xfId="2" applyFont="1" applyBorder="1" applyAlignment="1" applyProtection="1">
      <alignment horizontal="right" vertical="center"/>
      <protection locked="0"/>
    </xf>
    <xf numFmtId="0" fontId="5" fillId="3" borderId="3" xfId="2" applyFont="1" applyBorder="1" applyAlignment="1" applyProtection="1">
      <alignment horizontal="right" vertical="center"/>
      <protection locked="0"/>
    </xf>
  </cellXfs>
  <cellStyles count="15">
    <cellStyle name="20% - Accent5" xfId="1" builtinId="46"/>
    <cellStyle name="40% - Accent5" xfId="2" builtinId="47"/>
    <cellStyle name="60% - Accent5" xfId="3" builtinId="48"/>
    <cellStyle name="Comma 2" xfId="6" xr:uid="{00000000-0005-0000-0000-000003000000}"/>
    <cellStyle name="Comma0" xfId="7" xr:uid="{00000000-0005-0000-0000-000004000000}"/>
    <cellStyle name="Currency" xfId="4" builtinId="4"/>
    <cellStyle name="Currency 2" xfId="8" xr:uid="{00000000-0005-0000-0000-000006000000}"/>
    <cellStyle name="Currency0" xfId="9" xr:uid="{00000000-0005-0000-0000-000007000000}"/>
    <cellStyle name="Date" xfId="10" xr:uid="{00000000-0005-0000-0000-000008000000}"/>
    <cellStyle name="Fixed" xfId="11" xr:uid="{00000000-0005-0000-0000-000009000000}"/>
    <cellStyle name="Heading 1 2" xfId="12" xr:uid="{00000000-0005-0000-0000-00000A000000}"/>
    <cellStyle name="Heading 2 2" xfId="13" xr:uid="{00000000-0005-0000-0000-00000B000000}"/>
    <cellStyle name="Normal" xfId="0" builtinId="0"/>
    <cellStyle name="Normal 2" xfId="5" xr:uid="{00000000-0005-0000-0000-00000D000000}"/>
    <cellStyle name="Total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1"/>
  <sheetViews>
    <sheetView tabSelected="1" zoomScale="95" zoomScaleNormal="95" workbookViewId="0">
      <pane xSplit="3" ySplit="3" topLeftCell="P4" activePane="bottomRight" state="frozen"/>
      <selection pane="topRight" activeCell="C1" sqref="C1"/>
      <selection pane="bottomLeft" activeCell="A4" sqref="A4"/>
      <selection pane="bottomRight" activeCell="S57" sqref="S57"/>
    </sheetView>
  </sheetViews>
  <sheetFormatPr defaultColWidth="9.28515625" defaultRowHeight="15" x14ac:dyDescent="0.25"/>
  <cols>
    <col min="1" max="1" width="28.5703125" style="2" customWidth="1"/>
    <col min="2" max="2" width="19.28515625" style="2" customWidth="1"/>
    <col min="3" max="3" width="36.7109375" style="2" customWidth="1"/>
    <col min="4" max="4" width="17.140625" style="2" customWidth="1"/>
    <col min="5" max="5" width="15.28515625" style="2" customWidth="1"/>
    <col min="6" max="6" width="11.7109375" style="2" customWidth="1"/>
    <col min="7" max="7" width="12.85546875" style="2" customWidth="1"/>
    <col min="8" max="8" width="10.42578125" style="2" customWidth="1"/>
    <col min="9" max="9" width="12.7109375" style="2" customWidth="1"/>
    <col min="10" max="10" width="11" style="2" customWidth="1"/>
    <col min="11" max="11" width="12.7109375" style="2" customWidth="1"/>
    <col min="12" max="12" width="10" style="2" customWidth="1"/>
    <col min="13" max="13" width="13" style="2" customWidth="1"/>
    <col min="14" max="14" width="9.140625" style="2" customWidth="1"/>
    <col min="15" max="15" width="15.5703125" style="2" customWidth="1"/>
    <col min="16" max="16" width="10" style="2" customWidth="1"/>
    <col min="17" max="17" width="13.140625" style="2" customWidth="1"/>
    <col min="18" max="18" width="9.85546875" style="2" customWidth="1"/>
    <col min="19" max="19" width="12.7109375" style="52" customWidth="1"/>
    <col min="20" max="20" width="10.140625" style="2" customWidth="1"/>
    <col min="21" max="21" width="12.85546875" style="52" customWidth="1"/>
    <col min="22" max="22" width="9.140625" style="2" customWidth="1"/>
    <col min="23" max="23" width="13.42578125" style="52" customWidth="1"/>
    <col min="24" max="24" width="11" style="2" customWidth="1"/>
    <col min="25" max="25" width="12.7109375" style="52" customWidth="1"/>
    <col min="26" max="26" width="10.85546875" style="2" customWidth="1"/>
    <col min="27" max="27" width="12.7109375" style="52" customWidth="1"/>
    <col min="28" max="28" width="18.85546875" style="2" customWidth="1"/>
    <col min="29" max="29" width="14.5703125" style="2" customWidth="1"/>
    <col min="30" max="30" width="15.85546875" style="2" customWidth="1"/>
    <col min="31" max="16384" width="9.28515625" style="2"/>
  </cols>
  <sheetData>
    <row r="1" spans="1:30" ht="30" x14ac:dyDescent="0.4">
      <c r="A1" s="87" t="s">
        <v>68</v>
      </c>
      <c r="B1" s="87"/>
      <c r="C1" s="87"/>
      <c r="D1" s="1"/>
    </row>
    <row r="2" spans="1:30" ht="31.5" customHeight="1" x14ac:dyDescent="0.4">
      <c r="A2" s="88" t="s">
        <v>90</v>
      </c>
      <c r="B2" s="88"/>
      <c r="C2" s="89"/>
      <c r="D2" s="90" t="s">
        <v>2</v>
      </c>
      <c r="E2" s="91"/>
      <c r="F2" s="83" t="s">
        <v>3</v>
      </c>
      <c r="G2" s="84"/>
      <c r="H2" s="83" t="s">
        <v>4</v>
      </c>
      <c r="I2" s="84"/>
      <c r="J2" s="83" t="s">
        <v>5</v>
      </c>
      <c r="K2" s="84"/>
      <c r="L2" s="83" t="s">
        <v>6</v>
      </c>
      <c r="M2" s="84"/>
      <c r="N2" s="83" t="s">
        <v>7</v>
      </c>
      <c r="O2" s="84"/>
      <c r="P2" s="83" t="s">
        <v>8</v>
      </c>
      <c r="Q2" s="84"/>
      <c r="R2" s="83" t="s">
        <v>9</v>
      </c>
      <c r="S2" s="84"/>
      <c r="T2" s="83" t="s">
        <v>10</v>
      </c>
      <c r="U2" s="84"/>
      <c r="V2" s="83" t="s">
        <v>11</v>
      </c>
      <c r="W2" s="84"/>
      <c r="X2" s="83" t="s">
        <v>12</v>
      </c>
      <c r="Y2" s="84"/>
      <c r="Z2" s="83" t="s">
        <v>13</v>
      </c>
      <c r="AA2" s="84"/>
      <c r="AB2" s="83" t="s">
        <v>14</v>
      </c>
      <c r="AC2" s="84"/>
      <c r="AD2" s="30"/>
    </row>
    <row r="3" spans="1:30" ht="31.5" customHeight="1" x14ac:dyDescent="0.25">
      <c r="A3" s="41" t="s">
        <v>15</v>
      </c>
      <c r="B3" s="41" t="s">
        <v>50</v>
      </c>
      <c r="C3" s="41" t="s">
        <v>16</v>
      </c>
      <c r="D3" s="42" t="s">
        <v>0</v>
      </c>
      <c r="E3" s="42" t="s">
        <v>1</v>
      </c>
      <c r="F3" s="42" t="s">
        <v>0</v>
      </c>
      <c r="G3" s="42" t="s">
        <v>1</v>
      </c>
      <c r="H3" s="42" t="s">
        <v>0</v>
      </c>
      <c r="I3" s="42" t="s">
        <v>1</v>
      </c>
      <c r="J3" s="42" t="s">
        <v>0</v>
      </c>
      <c r="K3" s="42" t="s">
        <v>1</v>
      </c>
      <c r="L3" s="42" t="s">
        <v>0</v>
      </c>
      <c r="M3" s="42" t="s">
        <v>1</v>
      </c>
      <c r="N3" s="42" t="s">
        <v>0</v>
      </c>
      <c r="O3" s="42" t="s">
        <v>1</v>
      </c>
      <c r="P3" s="42" t="s">
        <v>0</v>
      </c>
      <c r="Q3" s="42" t="s">
        <v>1</v>
      </c>
      <c r="R3" s="42" t="s">
        <v>0</v>
      </c>
      <c r="S3" s="50" t="s">
        <v>1</v>
      </c>
      <c r="T3" s="42" t="s">
        <v>0</v>
      </c>
      <c r="U3" s="54" t="s">
        <v>1</v>
      </c>
      <c r="V3" s="43" t="s">
        <v>0</v>
      </c>
      <c r="W3" s="55" t="s">
        <v>1</v>
      </c>
      <c r="X3" s="43" t="s">
        <v>0</v>
      </c>
      <c r="Y3" s="55" t="s">
        <v>1</v>
      </c>
      <c r="Z3" s="43" t="s">
        <v>0</v>
      </c>
      <c r="AA3" s="55" t="s">
        <v>1</v>
      </c>
      <c r="AB3" s="43" t="s">
        <v>0</v>
      </c>
      <c r="AC3" s="43" t="s">
        <v>1</v>
      </c>
    </row>
    <row r="4" spans="1:30" ht="20.25" customHeight="1" x14ac:dyDescent="0.3">
      <c r="A4" s="69" t="s">
        <v>92</v>
      </c>
      <c r="B4" s="60" t="s">
        <v>83</v>
      </c>
      <c r="C4" s="46" t="s">
        <v>17</v>
      </c>
      <c r="D4" s="44">
        <v>22560</v>
      </c>
      <c r="E4" s="63">
        <v>2322.37</v>
      </c>
      <c r="F4" s="44">
        <v>16920</v>
      </c>
      <c r="G4" s="63">
        <v>1726.32</v>
      </c>
      <c r="H4" s="44"/>
      <c r="I4" s="44"/>
      <c r="J4" s="44">
        <v>9880</v>
      </c>
      <c r="K4" s="44">
        <v>1071.3399999999999</v>
      </c>
      <c r="L4" s="44">
        <v>22040</v>
      </c>
      <c r="M4" s="44">
        <v>2368.1999999999998</v>
      </c>
      <c r="N4" s="45">
        <v>14000</v>
      </c>
      <c r="O4" s="51">
        <v>1439.51</v>
      </c>
      <c r="P4" s="44">
        <v>8920</v>
      </c>
      <c r="Q4" s="49">
        <v>907.97</v>
      </c>
      <c r="R4" s="44">
        <v>7360</v>
      </c>
      <c r="S4" s="49">
        <v>835.85</v>
      </c>
      <c r="T4" s="44"/>
      <c r="U4" s="57"/>
      <c r="V4" s="58">
        <f>2960+7600</f>
        <v>10560</v>
      </c>
      <c r="W4" s="59">
        <v>1111.3399999999999</v>
      </c>
      <c r="X4" s="58">
        <v>15080</v>
      </c>
      <c r="Y4" s="59">
        <v>1353</v>
      </c>
      <c r="Z4" s="58">
        <v>17360</v>
      </c>
      <c r="AA4" s="59">
        <v>1570.04</v>
      </c>
      <c r="AB4" s="31">
        <f t="shared" ref="AB4:AB23" si="0">D4+F4+H4+J4+L4+N4+P4+R4+T4+V4+X4+Z4</f>
        <v>144680</v>
      </c>
      <c r="AC4" s="8">
        <f t="shared" ref="AC4:AC23" si="1">E4+G4+I4+K4+M4+O4+Q4+S4+U4+W4+Y4+AA4</f>
        <v>14705.939999999999</v>
      </c>
    </row>
    <row r="5" spans="1:30" ht="18.75" customHeight="1" x14ac:dyDescent="0.25">
      <c r="A5" s="47"/>
      <c r="B5" s="61">
        <v>147779112</v>
      </c>
      <c r="C5" s="46" t="s">
        <v>18</v>
      </c>
      <c r="D5" s="44">
        <v>4103</v>
      </c>
      <c r="E5" s="63">
        <v>429.96</v>
      </c>
      <c r="F5" s="44">
        <v>3066</v>
      </c>
      <c r="G5" s="63">
        <v>324.35000000000002</v>
      </c>
      <c r="H5" s="44">
        <v>1730</v>
      </c>
      <c r="I5" s="44">
        <v>214.75</v>
      </c>
      <c r="J5" s="44">
        <v>1099</v>
      </c>
      <c r="K5" s="44">
        <v>147.74</v>
      </c>
      <c r="L5" s="44">
        <v>1701</v>
      </c>
      <c r="M5" s="44">
        <v>174.35</v>
      </c>
      <c r="N5" s="45">
        <v>1281</v>
      </c>
      <c r="O5" s="51">
        <v>147.69</v>
      </c>
      <c r="P5" s="44">
        <v>927</v>
      </c>
      <c r="Q5" s="49">
        <v>114.08</v>
      </c>
      <c r="R5" s="44">
        <v>1283</v>
      </c>
      <c r="S5" s="49">
        <v>170.1</v>
      </c>
      <c r="T5" s="44"/>
      <c r="U5" s="57"/>
      <c r="V5" s="58">
        <v>2036</v>
      </c>
      <c r="W5" s="59">
        <v>237.27</v>
      </c>
      <c r="X5" s="58">
        <v>2824</v>
      </c>
      <c r="Y5" s="59">
        <v>272.62</v>
      </c>
      <c r="Z5" s="58">
        <v>3220</v>
      </c>
      <c r="AA5" s="59">
        <v>337.49</v>
      </c>
      <c r="AB5" s="31">
        <f t="shared" si="0"/>
        <v>23270</v>
      </c>
      <c r="AC5" s="8">
        <f t="shared" si="1"/>
        <v>2570.3999999999996</v>
      </c>
    </row>
    <row r="6" spans="1:30" ht="18.75" customHeight="1" x14ac:dyDescent="0.25">
      <c r="A6" s="47"/>
      <c r="B6" s="60">
        <v>143273613</v>
      </c>
      <c r="C6" s="46" t="s">
        <v>87</v>
      </c>
      <c r="D6" s="44">
        <v>2849</v>
      </c>
      <c r="E6" s="63">
        <v>335.86</v>
      </c>
      <c r="F6" s="44">
        <v>2249</v>
      </c>
      <c r="G6" s="63">
        <v>261.97000000000003</v>
      </c>
      <c r="H6" s="44">
        <v>1595</v>
      </c>
      <c r="I6" s="44">
        <v>182.77</v>
      </c>
      <c r="J6" s="44">
        <v>1255</v>
      </c>
      <c r="K6" s="44">
        <v>143.66999999999999</v>
      </c>
      <c r="L6" s="44">
        <v>1283</v>
      </c>
      <c r="M6" s="44">
        <v>149.43</v>
      </c>
      <c r="N6" s="45">
        <v>1142</v>
      </c>
      <c r="O6" s="51">
        <v>131.94999999999999</v>
      </c>
      <c r="P6" s="44">
        <v>1054</v>
      </c>
      <c r="Q6" s="49">
        <v>120.04</v>
      </c>
      <c r="R6" s="44">
        <v>1192</v>
      </c>
      <c r="S6" s="49">
        <v>131.81</v>
      </c>
      <c r="T6" s="44"/>
      <c r="U6" s="57"/>
      <c r="V6" s="58">
        <v>1573</v>
      </c>
      <c r="W6" s="59">
        <v>179.94</v>
      </c>
      <c r="X6" s="58">
        <v>1983</v>
      </c>
      <c r="Y6" s="59">
        <v>212.34</v>
      </c>
      <c r="Z6" s="58">
        <v>2245</v>
      </c>
      <c r="AA6" s="59">
        <v>238.66</v>
      </c>
      <c r="AB6" s="31">
        <f t="shared" si="0"/>
        <v>18420</v>
      </c>
      <c r="AC6" s="8">
        <f t="shared" si="1"/>
        <v>2088.44</v>
      </c>
    </row>
    <row r="7" spans="1:30" ht="18.75" customHeight="1" x14ac:dyDescent="0.25">
      <c r="A7" s="47"/>
      <c r="B7" s="60">
        <v>200026357</v>
      </c>
      <c r="C7" s="46" t="s">
        <v>82</v>
      </c>
      <c r="D7" s="44">
        <v>1311</v>
      </c>
      <c r="E7" s="63">
        <v>136.82</v>
      </c>
      <c r="F7" s="44">
        <v>1589</v>
      </c>
      <c r="G7" s="63">
        <v>204.34</v>
      </c>
      <c r="H7" s="44">
        <v>856</v>
      </c>
      <c r="I7" s="44">
        <v>102.65</v>
      </c>
      <c r="J7" s="44"/>
      <c r="K7" s="44"/>
      <c r="L7" s="44">
        <v>835</v>
      </c>
      <c r="M7" s="44">
        <v>110.8</v>
      </c>
      <c r="N7" s="45">
        <v>775</v>
      </c>
      <c r="O7" s="51">
        <v>92.7</v>
      </c>
      <c r="P7" s="44">
        <v>784</v>
      </c>
      <c r="Q7" s="49">
        <v>93.68</v>
      </c>
      <c r="R7" s="44">
        <v>864</v>
      </c>
      <c r="S7" s="49">
        <v>108.21</v>
      </c>
      <c r="T7" s="44"/>
      <c r="U7" s="57"/>
      <c r="V7" s="58">
        <v>1019</v>
      </c>
      <c r="W7" s="59">
        <v>119.37</v>
      </c>
      <c r="X7" s="58">
        <v>1306</v>
      </c>
      <c r="Y7" s="59">
        <v>149.75</v>
      </c>
      <c r="Z7" s="58">
        <v>1414</v>
      </c>
      <c r="AA7" s="59">
        <v>154.87</v>
      </c>
      <c r="AB7" s="31">
        <f t="shared" si="0"/>
        <v>10753</v>
      </c>
      <c r="AC7" s="8">
        <f t="shared" si="1"/>
        <v>1273.19</v>
      </c>
    </row>
    <row r="8" spans="1:30" ht="18.75" customHeight="1" x14ac:dyDescent="0.25">
      <c r="A8" s="47"/>
      <c r="B8" s="60">
        <v>156053809</v>
      </c>
      <c r="C8" s="48" t="s">
        <v>19</v>
      </c>
      <c r="D8" s="44">
        <v>1377</v>
      </c>
      <c r="E8" s="63">
        <v>164.65</v>
      </c>
      <c r="F8" s="44">
        <v>1211</v>
      </c>
      <c r="G8" s="63">
        <v>144.91</v>
      </c>
      <c r="H8" s="44">
        <v>802</v>
      </c>
      <c r="I8" s="44">
        <v>97.3</v>
      </c>
      <c r="J8" s="44">
        <v>579</v>
      </c>
      <c r="K8" s="44">
        <v>72.709999999999994</v>
      </c>
      <c r="L8" s="44">
        <v>584</v>
      </c>
      <c r="M8" s="44">
        <v>73.5</v>
      </c>
      <c r="N8" s="45">
        <v>601</v>
      </c>
      <c r="O8" s="51">
        <v>74.12</v>
      </c>
      <c r="P8" s="44">
        <v>533</v>
      </c>
      <c r="Q8" s="49">
        <v>65.400000000000006</v>
      </c>
      <c r="R8" s="44">
        <v>656</v>
      </c>
      <c r="S8" s="49">
        <v>77.260000000000005</v>
      </c>
      <c r="T8" s="44"/>
      <c r="U8" s="57"/>
      <c r="V8" s="58">
        <v>841</v>
      </c>
      <c r="W8" s="59">
        <v>102.2</v>
      </c>
      <c r="X8" s="58">
        <v>1056</v>
      </c>
      <c r="Y8" s="59">
        <v>118.35</v>
      </c>
      <c r="Z8" s="58">
        <v>1313</v>
      </c>
      <c r="AA8" s="59">
        <v>144.93</v>
      </c>
      <c r="AB8" s="31">
        <f t="shared" si="0"/>
        <v>9553</v>
      </c>
      <c r="AC8" s="8">
        <f t="shared" si="1"/>
        <v>1135.33</v>
      </c>
    </row>
    <row r="9" spans="1:30" ht="18.75" customHeight="1" x14ac:dyDescent="0.25">
      <c r="A9" s="47"/>
      <c r="B9" s="60">
        <v>143273534</v>
      </c>
      <c r="C9" s="48" t="s">
        <v>20</v>
      </c>
      <c r="D9" s="44">
        <v>4611</v>
      </c>
      <c r="E9" s="63">
        <v>513.05999999999995</v>
      </c>
      <c r="F9" s="44">
        <v>3335</v>
      </c>
      <c r="G9" s="63">
        <v>349.57</v>
      </c>
      <c r="H9" s="44">
        <v>1861</v>
      </c>
      <c r="I9" s="44">
        <v>216.52</v>
      </c>
      <c r="J9" s="44">
        <v>1126</v>
      </c>
      <c r="K9" s="44">
        <v>147.69999999999999</v>
      </c>
      <c r="L9" s="44">
        <v>1014</v>
      </c>
      <c r="M9" s="44">
        <v>128.32</v>
      </c>
      <c r="N9" s="45">
        <v>1085</v>
      </c>
      <c r="O9" s="51">
        <v>153.94999999999999</v>
      </c>
      <c r="P9" s="44">
        <v>1051</v>
      </c>
      <c r="Q9" s="49">
        <v>134.97999999999999</v>
      </c>
      <c r="R9" s="44">
        <v>1090</v>
      </c>
      <c r="S9" s="49">
        <v>163.44999999999999</v>
      </c>
      <c r="T9" s="44"/>
      <c r="U9" s="57"/>
      <c r="V9" s="58">
        <v>2353</v>
      </c>
      <c r="W9" s="59">
        <v>282.55</v>
      </c>
      <c r="X9" s="58">
        <v>3134</v>
      </c>
      <c r="Y9" s="59">
        <v>296.22000000000003</v>
      </c>
      <c r="Z9" s="58">
        <v>3871</v>
      </c>
      <c r="AA9" s="59">
        <v>326</v>
      </c>
      <c r="AB9" s="31">
        <f t="shared" si="0"/>
        <v>24531</v>
      </c>
      <c r="AC9" s="8">
        <f t="shared" si="1"/>
        <v>2712.3199999999997</v>
      </c>
    </row>
    <row r="10" spans="1:30" ht="18.75" customHeight="1" x14ac:dyDescent="0.25">
      <c r="A10" s="47"/>
      <c r="B10" s="60">
        <v>112063996</v>
      </c>
      <c r="C10" s="48" t="s">
        <v>21</v>
      </c>
      <c r="D10" s="44">
        <v>6</v>
      </c>
      <c r="E10" s="63">
        <v>9.08</v>
      </c>
      <c r="F10" s="44">
        <v>7</v>
      </c>
      <c r="G10" s="63">
        <v>9.17</v>
      </c>
      <c r="H10" s="44">
        <v>6</v>
      </c>
      <c r="I10" s="44">
        <v>9.0500000000000007</v>
      </c>
      <c r="J10" s="44">
        <v>8</v>
      </c>
      <c r="K10" s="44">
        <v>9.24</v>
      </c>
      <c r="L10" s="44">
        <v>8</v>
      </c>
      <c r="M10" s="44">
        <v>9.2899999999999991</v>
      </c>
      <c r="N10" s="45">
        <v>6</v>
      </c>
      <c r="O10" s="51">
        <v>9.0399999999999991</v>
      </c>
      <c r="P10" s="44">
        <v>7</v>
      </c>
      <c r="Q10" s="49">
        <v>9.14</v>
      </c>
      <c r="R10" s="44">
        <v>7</v>
      </c>
      <c r="S10" s="49">
        <v>9.11</v>
      </c>
      <c r="T10" s="44"/>
      <c r="U10" s="57"/>
      <c r="V10" s="58">
        <v>7</v>
      </c>
      <c r="W10" s="59">
        <v>9.14</v>
      </c>
      <c r="X10" s="58">
        <v>7</v>
      </c>
      <c r="Y10" s="59">
        <v>9.11</v>
      </c>
      <c r="Z10" s="58">
        <v>7</v>
      </c>
      <c r="AA10" s="59">
        <v>9.11</v>
      </c>
      <c r="AB10" s="31">
        <f t="shared" si="0"/>
        <v>76</v>
      </c>
      <c r="AC10" s="8">
        <f t="shared" si="1"/>
        <v>100.47999999999999</v>
      </c>
    </row>
    <row r="11" spans="1:30" ht="18.75" customHeight="1" x14ac:dyDescent="0.25">
      <c r="A11" s="47"/>
      <c r="B11" s="60">
        <v>558784519</v>
      </c>
      <c r="C11" s="48" t="s">
        <v>22</v>
      </c>
      <c r="D11" s="44">
        <v>36960</v>
      </c>
      <c r="E11" s="63">
        <v>2922.38</v>
      </c>
      <c r="F11" s="44">
        <v>35520</v>
      </c>
      <c r="G11" s="63">
        <v>3399.17</v>
      </c>
      <c r="H11" s="44">
        <v>27680</v>
      </c>
      <c r="I11" s="44">
        <v>2298.61</v>
      </c>
      <c r="J11" s="44">
        <v>21360</v>
      </c>
      <c r="K11" s="44">
        <v>1872.98</v>
      </c>
      <c r="L11" s="44">
        <v>20720</v>
      </c>
      <c r="M11" s="44">
        <v>1843.3</v>
      </c>
      <c r="N11" s="45">
        <v>23280</v>
      </c>
      <c r="O11" s="51">
        <v>1767.91</v>
      </c>
      <c r="P11" s="44">
        <v>18560</v>
      </c>
      <c r="Q11" s="49">
        <v>1438.65</v>
      </c>
      <c r="R11" s="44">
        <v>22320</v>
      </c>
      <c r="S11" s="49">
        <v>1965.15</v>
      </c>
      <c r="T11" s="44"/>
      <c r="U11" s="57"/>
      <c r="V11" s="58">
        <v>24560</v>
      </c>
      <c r="W11" s="59">
        <v>2061.4499999999998</v>
      </c>
      <c r="X11" s="58">
        <v>32640</v>
      </c>
      <c r="Y11" s="59">
        <v>2649.27</v>
      </c>
      <c r="Z11" s="58">
        <v>38560</v>
      </c>
      <c r="AA11" s="59">
        <v>2795.53</v>
      </c>
      <c r="AB11" s="31">
        <f t="shared" si="0"/>
        <v>302160</v>
      </c>
      <c r="AC11" s="8">
        <f t="shared" si="1"/>
        <v>25014.399999999998</v>
      </c>
    </row>
    <row r="12" spans="1:30" ht="18.75" customHeight="1" x14ac:dyDescent="0.25">
      <c r="A12" s="47"/>
      <c r="B12" s="60">
        <v>112063993</v>
      </c>
      <c r="C12" s="48" t="s">
        <v>23</v>
      </c>
      <c r="D12" s="44">
        <v>1656</v>
      </c>
      <c r="E12" s="63">
        <v>198.72</v>
      </c>
      <c r="F12" s="44">
        <v>1354</v>
      </c>
      <c r="G12" s="63">
        <v>161.08000000000001</v>
      </c>
      <c r="H12" s="44">
        <v>909</v>
      </c>
      <c r="I12" s="44">
        <v>107.12</v>
      </c>
      <c r="J12" s="44">
        <v>591</v>
      </c>
      <c r="K12" s="44">
        <v>72.099999999999994</v>
      </c>
      <c r="L12" s="44">
        <v>603</v>
      </c>
      <c r="M12" s="44">
        <v>75.209999999999994</v>
      </c>
      <c r="N12" s="45">
        <v>618</v>
      </c>
      <c r="O12" s="51">
        <v>75.08</v>
      </c>
      <c r="P12" s="44">
        <v>500</v>
      </c>
      <c r="Q12" s="49">
        <v>61.49</v>
      </c>
      <c r="R12" s="44">
        <v>667</v>
      </c>
      <c r="S12" s="49">
        <v>77.83</v>
      </c>
      <c r="T12" s="44"/>
      <c r="U12" s="57"/>
      <c r="V12" s="58">
        <v>944</v>
      </c>
      <c r="W12" s="59">
        <v>112.12</v>
      </c>
      <c r="X12" s="58">
        <v>1206</v>
      </c>
      <c r="Y12" s="59">
        <v>133.02000000000001</v>
      </c>
      <c r="Z12" s="58">
        <v>1395</v>
      </c>
      <c r="AA12" s="59">
        <v>153.72999999999999</v>
      </c>
      <c r="AB12" s="31">
        <f t="shared" si="0"/>
        <v>10443</v>
      </c>
      <c r="AC12" s="8">
        <f t="shared" si="1"/>
        <v>1227.5000000000002</v>
      </c>
    </row>
    <row r="13" spans="1:30" ht="18.75" customHeight="1" x14ac:dyDescent="0.25">
      <c r="A13" s="47"/>
      <c r="B13" s="60">
        <v>102040497</v>
      </c>
      <c r="C13" s="46" t="s">
        <v>84</v>
      </c>
      <c r="D13" s="44">
        <v>28</v>
      </c>
      <c r="E13" s="63">
        <v>7.85</v>
      </c>
      <c r="F13" s="44">
        <v>28</v>
      </c>
      <c r="G13" s="63">
        <v>8.09</v>
      </c>
      <c r="H13" s="44">
        <v>28</v>
      </c>
      <c r="I13" s="44">
        <v>8.1999999999999993</v>
      </c>
      <c r="J13" s="44">
        <v>28</v>
      </c>
      <c r="K13" s="44">
        <v>8.2899999999999991</v>
      </c>
      <c r="L13" s="44">
        <v>28</v>
      </c>
      <c r="M13" s="44">
        <v>8.5399999999999991</v>
      </c>
      <c r="N13" s="45">
        <v>28</v>
      </c>
      <c r="O13" s="51">
        <v>8.2899999999999991</v>
      </c>
      <c r="P13" s="44">
        <v>28</v>
      </c>
      <c r="Q13" s="49">
        <v>8.2100000000000009</v>
      </c>
      <c r="R13" s="44">
        <v>28</v>
      </c>
      <c r="S13" s="49">
        <v>8.09</v>
      </c>
      <c r="T13" s="44"/>
      <c r="U13" s="57"/>
      <c r="V13" s="58">
        <v>28</v>
      </c>
      <c r="W13" s="59">
        <v>8.27</v>
      </c>
      <c r="X13" s="58">
        <v>28</v>
      </c>
      <c r="Y13" s="59">
        <v>8.07</v>
      </c>
      <c r="Z13" s="58">
        <v>28</v>
      </c>
      <c r="AA13" s="59">
        <v>8.17</v>
      </c>
      <c r="AB13" s="31">
        <f t="shared" si="0"/>
        <v>308</v>
      </c>
      <c r="AC13" s="8">
        <f t="shared" si="1"/>
        <v>90.070000000000007</v>
      </c>
    </row>
    <row r="14" spans="1:30" ht="18.75" customHeight="1" x14ac:dyDescent="0.25">
      <c r="A14" s="47"/>
      <c r="B14" s="60">
        <v>136592093</v>
      </c>
      <c r="C14" s="46" t="s">
        <v>24</v>
      </c>
      <c r="D14" s="44">
        <v>593</v>
      </c>
      <c r="E14" s="63">
        <v>66.48</v>
      </c>
      <c r="F14" s="44">
        <v>638</v>
      </c>
      <c r="G14" s="63">
        <v>87.04</v>
      </c>
      <c r="H14" s="44">
        <v>75</v>
      </c>
      <c r="I14" s="44">
        <v>16.420000000000002</v>
      </c>
      <c r="J14" s="44"/>
      <c r="K14" s="44"/>
      <c r="L14" s="44">
        <v>0</v>
      </c>
      <c r="M14" s="44">
        <v>8.39</v>
      </c>
      <c r="N14" s="45">
        <v>0</v>
      </c>
      <c r="O14" s="51">
        <v>8.39</v>
      </c>
      <c r="P14" s="45">
        <v>0</v>
      </c>
      <c r="Q14" s="51">
        <v>8.39</v>
      </c>
      <c r="R14" s="44">
        <v>0</v>
      </c>
      <c r="S14" s="49">
        <v>8.39</v>
      </c>
      <c r="T14" s="44"/>
      <c r="U14" s="57"/>
      <c r="V14" s="58">
        <v>2</v>
      </c>
      <c r="W14" s="59">
        <v>8.58</v>
      </c>
      <c r="X14" s="58">
        <v>2</v>
      </c>
      <c r="Y14" s="59">
        <v>8.58</v>
      </c>
      <c r="Z14" s="58">
        <v>24</v>
      </c>
      <c r="AA14" s="59">
        <v>10.87</v>
      </c>
      <c r="AB14" s="31">
        <f t="shared" si="0"/>
        <v>1334</v>
      </c>
      <c r="AC14" s="8">
        <f t="shared" si="1"/>
        <v>231.52999999999997</v>
      </c>
    </row>
    <row r="15" spans="1:30" ht="18.75" customHeight="1" x14ac:dyDescent="0.25">
      <c r="A15" s="47"/>
      <c r="B15" s="60">
        <v>200107375</v>
      </c>
      <c r="C15" s="46" t="s">
        <v>77</v>
      </c>
      <c r="D15" s="44">
        <v>256</v>
      </c>
      <c r="E15" s="63">
        <v>33.03</v>
      </c>
      <c r="F15" s="44">
        <v>305</v>
      </c>
      <c r="G15" s="63">
        <v>40.86</v>
      </c>
      <c r="H15" s="44">
        <v>303</v>
      </c>
      <c r="I15" s="44">
        <v>39.979999999999997</v>
      </c>
      <c r="J15" s="44">
        <v>327</v>
      </c>
      <c r="K15" s="44">
        <v>43.46</v>
      </c>
      <c r="L15" s="44">
        <v>393</v>
      </c>
      <c r="M15" s="44">
        <v>57.72</v>
      </c>
      <c r="N15" s="45">
        <v>410</v>
      </c>
      <c r="O15" s="51">
        <v>53.13</v>
      </c>
      <c r="P15" s="45">
        <v>338</v>
      </c>
      <c r="Q15" s="51">
        <v>45.03</v>
      </c>
      <c r="R15" s="44">
        <v>308</v>
      </c>
      <c r="S15" s="49">
        <v>42.9</v>
      </c>
      <c r="T15" s="44"/>
      <c r="U15" s="57"/>
      <c r="V15" s="58">
        <v>294</v>
      </c>
      <c r="W15" s="59">
        <v>39.32</v>
      </c>
      <c r="X15" s="58">
        <v>265</v>
      </c>
      <c r="Y15" s="59">
        <v>36.99</v>
      </c>
      <c r="Z15" s="58">
        <v>257</v>
      </c>
      <c r="AA15" s="59">
        <v>35.11</v>
      </c>
      <c r="AB15" s="31">
        <f t="shared" si="0"/>
        <v>3456</v>
      </c>
      <c r="AC15" s="8">
        <f t="shared" si="1"/>
        <v>467.53000000000003</v>
      </c>
    </row>
    <row r="16" spans="1:30" ht="18.75" customHeight="1" x14ac:dyDescent="0.25">
      <c r="A16" s="47"/>
      <c r="B16" s="60">
        <v>162695743</v>
      </c>
      <c r="C16" s="46" t="s">
        <v>80</v>
      </c>
      <c r="D16" s="44">
        <v>1237</v>
      </c>
      <c r="E16" s="63">
        <v>132.05000000000001</v>
      </c>
      <c r="F16" s="44">
        <v>1513</v>
      </c>
      <c r="G16" s="63">
        <v>195.36</v>
      </c>
      <c r="H16" s="44">
        <v>916</v>
      </c>
      <c r="I16" s="44">
        <v>105.28</v>
      </c>
      <c r="J16" s="44">
        <v>360</v>
      </c>
      <c r="K16" s="44">
        <v>47.32</v>
      </c>
      <c r="L16" s="44">
        <v>227</v>
      </c>
      <c r="M16" s="44">
        <v>35.21</v>
      </c>
      <c r="N16" s="45">
        <v>316</v>
      </c>
      <c r="O16" s="51">
        <v>42.13</v>
      </c>
      <c r="P16" s="45">
        <v>285</v>
      </c>
      <c r="Q16" s="51">
        <v>38.520000000000003</v>
      </c>
      <c r="R16" s="44">
        <v>376</v>
      </c>
      <c r="S16" s="49">
        <v>49.43</v>
      </c>
      <c r="T16" s="44"/>
      <c r="U16" s="57"/>
      <c r="V16" s="58">
        <v>714</v>
      </c>
      <c r="W16" s="59">
        <v>86.66</v>
      </c>
      <c r="X16" s="58">
        <v>1349</v>
      </c>
      <c r="Y16" s="59">
        <v>153.85</v>
      </c>
      <c r="Z16" s="58">
        <v>2009</v>
      </c>
      <c r="AA16" s="59">
        <v>211.91</v>
      </c>
      <c r="AB16" s="31">
        <f t="shared" si="0"/>
        <v>9302</v>
      </c>
      <c r="AC16" s="8">
        <f t="shared" si="1"/>
        <v>1097.72</v>
      </c>
    </row>
    <row r="17" spans="1:30" ht="18.75" customHeight="1" x14ac:dyDescent="0.25">
      <c r="A17" s="47"/>
      <c r="B17" s="60">
        <v>163790685</v>
      </c>
      <c r="C17" s="46" t="s">
        <v>59</v>
      </c>
      <c r="D17" s="44">
        <v>2876</v>
      </c>
      <c r="E17" s="63">
        <v>350.64</v>
      </c>
      <c r="F17" s="44">
        <v>28.3</v>
      </c>
      <c r="G17" s="63">
        <v>426.54</v>
      </c>
      <c r="H17" s="44">
        <v>2531</v>
      </c>
      <c r="I17" s="44">
        <v>355.08</v>
      </c>
      <c r="J17" s="44">
        <v>1213</v>
      </c>
      <c r="K17" s="44">
        <v>564.45000000000005</v>
      </c>
      <c r="L17" s="44">
        <v>1167</v>
      </c>
      <c r="M17" s="44">
        <v>488.08</v>
      </c>
      <c r="N17" s="45">
        <v>2241</v>
      </c>
      <c r="O17" s="51">
        <v>542.27</v>
      </c>
      <c r="P17" s="45">
        <v>1702</v>
      </c>
      <c r="Q17" s="51">
        <v>538.26</v>
      </c>
      <c r="R17" s="44">
        <v>1212</v>
      </c>
      <c r="S17" s="49">
        <v>440.92</v>
      </c>
      <c r="T17" s="44"/>
      <c r="U17" s="57"/>
      <c r="V17" s="58">
        <f>656+809</f>
        <v>1465</v>
      </c>
      <c r="W17" s="59">
        <v>270.52999999999997</v>
      </c>
      <c r="X17" s="58">
        <v>2383</v>
      </c>
      <c r="Y17" s="59">
        <v>315.94</v>
      </c>
      <c r="Z17" s="58">
        <v>2470</v>
      </c>
      <c r="AA17" s="59">
        <v>310.54000000000002</v>
      </c>
      <c r="AB17" s="31">
        <f t="shared" si="0"/>
        <v>19288.3</v>
      </c>
      <c r="AC17" s="8">
        <f t="shared" si="1"/>
        <v>4603.2499999999991</v>
      </c>
    </row>
    <row r="18" spans="1:30" ht="18.75" customHeight="1" x14ac:dyDescent="0.25">
      <c r="A18" s="47"/>
      <c r="B18" s="60">
        <v>158677782</v>
      </c>
      <c r="C18" s="46" t="s">
        <v>75</v>
      </c>
      <c r="D18" s="44">
        <v>1150</v>
      </c>
      <c r="E18" s="63">
        <v>140.57</v>
      </c>
      <c r="F18" s="44">
        <v>556</v>
      </c>
      <c r="G18" s="63">
        <v>71.08</v>
      </c>
      <c r="H18" s="44">
        <v>175</v>
      </c>
      <c r="I18" s="44">
        <v>27.29</v>
      </c>
      <c r="J18" s="44">
        <v>86</v>
      </c>
      <c r="K18" s="44">
        <v>17.64</v>
      </c>
      <c r="L18" s="44">
        <v>171</v>
      </c>
      <c r="M18" s="44">
        <v>28.17</v>
      </c>
      <c r="N18" s="45">
        <v>251</v>
      </c>
      <c r="O18" s="51">
        <v>35.950000000000003</v>
      </c>
      <c r="P18" s="45">
        <v>145</v>
      </c>
      <c r="Q18" s="51">
        <v>24.03</v>
      </c>
      <c r="R18" s="44">
        <v>104</v>
      </c>
      <c r="S18" s="49">
        <v>19.670000000000002</v>
      </c>
      <c r="T18" s="44"/>
      <c r="U18" s="57"/>
      <c r="V18" s="58">
        <v>253</v>
      </c>
      <c r="W18" s="59">
        <v>37</v>
      </c>
      <c r="X18" s="58">
        <v>552</v>
      </c>
      <c r="Y18" s="59">
        <v>65.73</v>
      </c>
      <c r="Z18" s="58">
        <v>794</v>
      </c>
      <c r="AA18" s="59">
        <v>90.24</v>
      </c>
      <c r="AB18" s="31">
        <f t="shared" si="0"/>
        <v>4237</v>
      </c>
      <c r="AC18" s="8">
        <f t="shared" si="1"/>
        <v>557.37</v>
      </c>
    </row>
    <row r="19" spans="1:30" ht="18.75" customHeight="1" x14ac:dyDescent="0.25">
      <c r="A19" s="47"/>
      <c r="B19" s="60">
        <v>557984403</v>
      </c>
      <c r="C19" s="46" t="s">
        <v>79</v>
      </c>
      <c r="D19" s="44">
        <v>3080</v>
      </c>
      <c r="E19" s="63">
        <v>308.64999999999998</v>
      </c>
      <c r="F19" s="44">
        <v>2880</v>
      </c>
      <c r="G19" s="63">
        <v>349.29</v>
      </c>
      <c r="H19" s="44">
        <v>2200</v>
      </c>
      <c r="I19" s="44">
        <v>246.58</v>
      </c>
      <c r="J19" s="44">
        <v>1240</v>
      </c>
      <c r="K19" s="44">
        <v>226.51</v>
      </c>
      <c r="L19" s="44">
        <v>1320</v>
      </c>
      <c r="M19" s="44">
        <v>259.60000000000002</v>
      </c>
      <c r="N19" s="45">
        <v>4200</v>
      </c>
      <c r="O19" s="51">
        <v>446.46</v>
      </c>
      <c r="P19" s="45">
        <v>2920</v>
      </c>
      <c r="Q19" s="51">
        <v>340.76</v>
      </c>
      <c r="R19" s="44">
        <v>1320</v>
      </c>
      <c r="S19" s="49">
        <v>241.82</v>
      </c>
      <c r="T19" s="44"/>
      <c r="U19" s="57"/>
      <c r="V19" s="58">
        <v>1640</v>
      </c>
      <c r="W19" s="59">
        <v>235.25</v>
      </c>
      <c r="X19" s="58">
        <v>2240</v>
      </c>
      <c r="Y19" s="59">
        <v>256.92</v>
      </c>
      <c r="Z19" s="58">
        <v>3040</v>
      </c>
      <c r="AA19" s="59">
        <v>286.5</v>
      </c>
      <c r="AB19" s="31">
        <f t="shared" si="0"/>
        <v>26080</v>
      </c>
      <c r="AC19" s="8">
        <f t="shared" si="1"/>
        <v>3198.3400000000006</v>
      </c>
    </row>
    <row r="20" spans="1:30" ht="18.75" customHeight="1" x14ac:dyDescent="0.25">
      <c r="A20" s="47"/>
      <c r="B20" s="60">
        <v>112063995</v>
      </c>
      <c r="C20" s="48" t="s">
        <v>27</v>
      </c>
      <c r="D20" s="44">
        <v>1787</v>
      </c>
      <c r="E20" s="63">
        <v>249.49</v>
      </c>
      <c r="F20" s="44">
        <v>1468</v>
      </c>
      <c r="G20" s="63">
        <v>202.05</v>
      </c>
      <c r="H20" s="44">
        <v>1344</v>
      </c>
      <c r="I20" s="44">
        <v>210.3</v>
      </c>
      <c r="J20" s="44">
        <v>568</v>
      </c>
      <c r="K20" s="44">
        <v>117.66</v>
      </c>
      <c r="L20" s="44">
        <v>445</v>
      </c>
      <c r="M20" s="44">
        <v>114.09</v>
      </c>
      <c r="N20" s="45">
        <v>390</v>
      </c>
      <c r="O20" s="51">
        <v>82.46</v>
      </c>
      <c r="P20" s="45">
        <v>329</v>
      </c>
      <c r="Q20" s="51">
        <v>82.75</v>
      </c>
      <c r="R20" s="44">
        <v>858</v>
      </c>
      <c r="S20" s="49">
        <v>141.96</v>
      </c>
      <c r="T20" s="44"/>
      <c r="U20" s="57"/>
      <c r="V20" s="58">
        <v>1748</v>
      </c>
      <c r="W20" s="59">
        <v>231.82</v>
      </c>
      <c r="X20" s="58">
        <v>1826</v>
      </c>
      <c r="Y20" s="59">
        <v>208.6</v>
      </c>
      <c r="Z20" s="58">
        <v>1654</v>
      </c>
      <c r="AA20" s="59">
        <v>196.86</v>
      </c>
      <c r="AB20" s="31">
        <f t="shared" si="0"/>
        <v>12417</v>
      </c>
      <c r="AC20" s="8">
        <f t="shared" si="1"/>
        <v>1838.04</v>
      </c>
    </row>
    <row r="21" spans="1:30" ht="18.75" customHeight="1" x14ac:dyDescent="0.25">
      <c r="A21" s="47"/>
      <c r="B21" s="60">
        <v>143766004</v>
      </c>
      <c r="C21" s="48" t="s">
        <v>70</v>
      </c>
      <c r="D21" s="44">
        <v>2040</v>
      </c>
      <c r="E21" s="63">
        <v>277.64</v>
      </c>
      <c r="F21" s="44">
        <v>2250</v>
      </c>
      <c r="G21" s="63">
        <v>313.14</v>
      </c>
      <c r="H21" s="44">
        <v>1428</v>
      </c>
      <c r="I21" s="44">
        <v>175.85</v>
      </c>
      <c r="J21" s="44">
        <v>1028</v>
      </c>
      <c r="K21" s="44">
        <v>180.43</v>
      </c>
      <c r="L21" s="44">
        <v>1095</v>
      </c>
      <c r="M21" s="44">
        <v>200.45</v>
      </c>
      <c r="N21" s="45">
        <v>1298</v>
      </c>
      <c r="O21" s="51">
        <v>208.81</v>
      </c>
      <c r="P21" s="45">
        <v>1164</v>
      </c>
      <c r="Q21" s="51">
        <v>159.02000000000001</v>
      </c>
      <c r="R21" s="44">
        <v>1319</v>
      </c>
      <c r="S21" s="49">
        <v>216.14</v>
      </c>
      <c r="T21" s="44"/>
      <c r="U21" s="57"/>
      <c r="V21" s="58">
        <v>1043</v>
      </c>
      <c r="W21" s="59">
        <v>158.66</v>
      </c>
      <c r="X21" s="58">
        <v>1583</v>
      </c>
      <c r="Y21" s="59">
        <v>241.89</v>
      </c>
      <c r="Z21" s="58">
        <v>1727</v>
      </c>
      <c r="AA21" s="59">
        <v>194.76</v>
      </c>
      <c r="AB21" s="31">
        <f t="shared" si="0"/>
        <v>15975</v>
      </c>
      <c r="AC21" s="8">
        <f t="shared" si="1"/>
        <v>2326.79</v>
      </c>
    </row>
    <row r="22" spans="1:30" ht="18.75" customHeight="1" x14ac:dyDescent="0.25">
      <c r="A22" s="47"/>
      <c r="B22" s="60">
        <v>151900008</v>
      </c>
      <c r="C22" s="48" t="s">
        <v>28</v>
      </c>
      <c r="D22" s="44">
        <v>1091</v>
      </c>
      <c r="E22" s="63">
        <v>116.8</v>
      </c>
      <c r="F22" s="44">
        <v>1110</v>
      </c>
      <c r="G22" s="63">
        <v>144.72999999999999</v>
      </c>
      <c r="H22" s="44">
        <v>698</v>
      </c>
      <c r="I22" s="44">
        <v>81.73</v>
      </c>
      <c r="J22" s="44">
        <v>429</v>
      </c>
      <c r="K22" s="44">
        <v>54.47</v>
      </c>
      <c r="L22" s="44">
        <v>382</v>
      </c>
      <c r="M22" s="44">
        <v>53.92</v>
      </c>
      <c r="N22" s="45">
        <v>568</v>
      </c>
      <c r="O22" s="51">
        <v>68.66</v>
      </c>
      <c r="P22" s="45">
        <v>489</v>
      </c>
      <c r="Q22" s="51">
        <v>59.94</v>
      </c>
      <c r="R22" s="44">
        <v>432</v>
      </c>
      <c r="S22" s="49">
        <v>56.67</v>
      </c>
      <c r="T22" s="44"/>
      <c r="U22" s="57"/>
      <c r="V22" s="58">
        <v>869</v>
      </c>
      <c r="W22" s="59">
        <v>100.56</v>
      </c>
      <c r="X22" s="58">
        <v>1112</v>
      </c>
      <c r="Y22" s="59">
        <v>127.74</v>
      </c>
      <c r="Z22" s="58">
        <v>1268</v>
      </c>
      <c r="AA22" s="59">
        <v>135.69</v>
      </c>
      <c r="AB22" s="31">
        <f t="shared" si="0"/>
        <v>8448</v>
      </c>
      <c r="AC22" s="8">
        <f t="shared" si="1"/>
        <v>1000.9100000000001</v>
      </c>
    </row>
    <row r="23" spans="1:30" ht="23.25" customHeight="1" x14ac:dyDescent="0.25">
      <c r="A23" s="47"/>
      <c r="B23" s="60">
        <v>139567468</v>
      </c>
      <c r="C23" s="48" t="s">
        <v>29</v>
      </c>
      <c r="D23" s="44">
        <v>687</v>
      </c>
      <c r="E23" s="63">
        <v>91.02</v>
      </c>
      <c r="F23" s="44">
        <v>462</v>
      </c>
      <c r="G23" s="63">
        <v>59.15</v>
      </c>
      <c r="H23" s="44">
        <v>376</v>
      </c>
      <c r="I23" s="44">
        <v>49.65</v>
      </c>
      <c r="J23" s="44"/>
      <c r="K23" s="44"/>
      <c r="L23" s="44">
        <v>938</v>
      </c>
      <c r="M23" s="44">
        <v>121.67</v>
      </c>
      <c r="N23" s="45">
        <v>806</v>
      </c>
      <c r="O23" s="51">
        <v>94.89</v>
      </c>
      <c r="P23" s="45">
        <v>542</v>
      </c>
      <c r="Q23" s="51">
        <v>64.84</v>
      </c>
      <c r="R23" s="44">
        <v>365</v>
      </c>
      <c r="S23" s="49">
        <v>46.32</v>
      </c>
      <c r="T23" s="44"/>
      <c r="U23" s="57"/>
      <c r="V23" s="58">
        <v>408</v>
      </c>
      <c r="W23" s="59">
        <v>52.48</v>
      </c>
      <c r="X23" s="58">
        <v>530</v>
      </c>
      <c r="Y23" s="59">
        <v>62.25</v>
      </c>
      <c r="Z23" s="58">
        <v>474</v>
      </c>
      <c r="AA23" s="59">
        <v>57.88</v>
      </c>
      <c r="AB23" s="31">
        <f t="shared" si="0"/>
        <v>5588</v>
      </c>
      <c r="AC23" s="8">
        <f t="shared" si="1"/>
        <v>700.15000000000009</v>
      </c>
    </row>
    <row r="24" spans="1:30" ht="24.75" customHeight="1" thickBot="1" x14ac:dyDescent="0.3">
      <c r="A24" s="74" t="s">
        <v>93</v>
      </c>
      <c r="B24" s="60">
        <v>27442</v>
      </c>
      <c r="C24" s="7" t="s">
        <v>91</v>
      </c>
      <c r="D24" s="4">
        <v>629</v>
      </c>
      <c r="E24" s="5">
        <v>83</v>
      </c>
      <c r="F24" s="4">
        <v>453</v>
      </c>
      <c r="G24" s="6">
        <v>78.150000000000006</v>
      </c>
      <c r="H24" s="4">
        <v>345</v>
      </c>
      <c r="I24" s="6">
        <v>64.489999999999995</v>
      </c>
      <c r="J24" s="4">
        <v>467</v>
      </c>
      <c r="K24" s="6">
        <v>75.8</v>
      </c>
      <c r="L24" s="4">
        <v>1739</v>
      </c>
      <c r="M24" s="6">
        <v>189.29</v>
      </c>
      <c r="N24" s="4">
        <v>1387</v>
      </c>
      <c r="O24" s="6">
        <v>163.5</v>
      </c>
      <c r="P24" s="4">
        <v>302</v>
      </c>
      <c r="Q24" s="6">
        <v>62.8</v>
      </c>
      <c r="R24" s="4">
        <v>201</v>
      </c>
      <c r="S24" s="80">
        <v>53.49</v>
      </c>
      <c r="T24" s="4">
        <v>510</v>
      </c>
      <c r="U24" s="6">
        <v>76.489999999999995</v>
      </c>
      <c r="V24" s="4">
        <v>615</v>
      </c>
      <c r="W24" s="6">
        <v>41.61</v>
      </c>
      <c r="X24" s="4">
        <v>766</v>
      </c>
      <c r="Y24" s="6">
        <v>100.45</v>
      </c>
      <c r="Z24" s="4">
        <v>848</v>
      </c>
      <c r="AA24" s="6">
        <v>106.45</v>
      </c>
      <c r="AB24" s="31"/>
      <c r="AC24" s="8"/>
    </row>
    <row r="25" spans="1:30" ht="24.75" customHeight="1" thickBot="1" x14ac:dyDescent="0.3">
      <c r="A25" s="47"/>
      <c r="B25" s="60"/>
      <c r="C25" s="26" t="s">
        <v>61</v>
      </c>
      <c r="D25" s="77">
        <f t="shared" ref="D25:K25" si="2">SUM(D4:D24)</f>
        <v>90887</v>
      </c>
      <c r="E25" s="75">
        <f t="shared" si="2"/>
        <v>8890.119999999999</v>
      </c>
      <c r="F25" s="76">
        <f t="shared" si="2"/>
        <v>76942.3</v>
      </c>
      <c r="G25" s="75">
        <f t="shared" si="2"/>
        <v>8556.3599999999988</v>
      </c>
      <c r="H25" s="77">
        <f t="shared" si="2"/>
        <v>45858</v>
      </c>
      <c r="I25" s="75">
        <f t="shared" si="2"/>
        <v>4609.619999999999</v>
      </c>
      <c r="J25" s="78">
        <f t="shared" si="2"/>
        <v>41644</v>
      </c>
      <c r="K25" s="75">
        <f t="shared" si="2"/>
        <v>4873.5100000000011</v>
      </c>
      <c r="L25" s="76">
        <f t="shared" ref="L25:Q25" si="3">SUM(L4:L24)</f>
        <v>56693</v>
      </c>
      <c r="M25" s="75">
        <f t="shared" si="3"/>
        <v>6497.5300000000007</v>
      </c>
      <c r="N25" s="76">
        <f t="shared" si="3"/>
        <v>54683</v>
      </c>
      <c r="O25" s="75">
        <f t="shared" si="3"/>
        <v>5646.8900000000012</v>
      </c>
      <c r="P25" s="77">
        <f t="shared" si="3"/>
        <v>40580</v>
      </c>
      <c r="Q25" s="75">
        <f t="shared" si="3"/>
        <v>4377.9800000000005</v>
      </c>
      <c r="R25" s="77">
        <f>SUM(R4:R24)</f>
        <v>41962</v>
      </c>
      <c r="S25" s="75">
        <f>SUM(S4:S24)-1750.01</f>
        <v>3114.5599999999995</v>
      </c>
      <c r="T25" s="77">
        <f t="shared" ref="T25:Y25" si="4">SUM(T4:T24)</f>
        <v>510</v>
      </c>
      <c r="U25" s="75">
        <f t="shared" si="4"/>
        <v>76.489999999999995</v>
      </c>
      <c r="V25" s="77">
        <f t="shared" si="4"/>
        <v>52972</v>
      </c>
      <c r="W25" s="75">
        <f t="shared" si="4"/>
        <v>5486.119999999999</v>
      </c>
      <c r="X25" s="77">
        <f t="shared" si="4"/>
        <v>71872</v>
      </c>
      <c r="Y25" s="75">
        <f t="shared" si="4"/>
        <v>6780.69</v>
      </c>
      <c r="Z25" s="77">
        <f>SUM(Z4:Z24)</f>
        <v>83978</v>
      </c>
      <c r="AA25" s="75">
        <f>SUM(AA4:AA24)</f>
        <v>7375.3399999999983</v>
      </c>
      <c r="AB25" s="31">
        <f>D25+F25+H25+J25+L25+N25+P25+R25+T25+V25+X25+Z25</f>
        <v>658581.30000000005</v>
      </c>
      <c r="AC25" s="8">
        <f>SUM(AC24:AC24)</f>
        <v>0</v>
      </c>
      <c r="AD25" s="9"/>
    </row>
    <row r="26" spans="1:30" ht="18" customHeight="1" x14ac:dyDescent="0.25">
      <c r="A26" s="85" t="s">
        <v>30</v>
      </c>
      <c r="B26" s="32">
        <v>3030599084</v>
      </c>
      <c r="C26" s="22" t="s">
        <v>31</v>
      </c>
      <c r="D26" s="23"/>
      <c r="E26" s="24"/>
      <c r="F26" s="23">
        <v>17991</v>
      </c>
      <c r="G26" s="25">
        <v>148.68</v>
      </c>
      <c r="H26" s="23">
        <v>18467</v>
      </c>
      <c r="I26" s="25">
        <v>488.57</v>
      </c>
      <c r="J26" s="23">
        <v>9354</v>
      </c>
      <c r="K26" s="25">
        <v>313.12</v>
      </c>
      <c r="L26" s="23"/>
      <c r="M26" s="25"/>
      <c r="N26" s="23">
        <v>1459</v>
      </c>
      <c r="O26" s="25">
        <f>776.75+427.05-90.01</f>
        <v>1113.79</v>
      </c>
      <c r="P26" s="23">
        <v>1035</v>
      </c>
      <c r="Q26" s="25">
        <v>191.06</v>
      </c>
      <c r="R26" s="23">
        <v>7216</v>
      </c>
      <c r="S26" s="25">
        <v>79.63</v>
      </c>
      <c r="T26" s="23">
        <v>1044</v>
      </c>
      <c r="U26" s="25">
        <v>73.62</v>
      </c>
      <c r="V26" s="23">
        <v>1045</v>
      </c>
      <c r="W26" s="25">
        <v>73.64</v>
      </c>
      <c r="X26" s="23">
        <v>2367</v>
      </c>
      <c r="Y26" s="25">
        <v>72.78</v>
      </c>
      <c r="Z26" s="23">
        <v>1045</v>
      </c>
      <c r="AA26" s="25">
        <v>72.78</v>
      </c>
      <c r="AB26" s="31">
        <f t="shared" ref="AB26:AB32" si="5">D26+F26+H26+J26+L26+N26+P26+R26+T26+V26+X26+Z26</f>
        <v>61023</v>
      </c>
      <c r="AC26" s="8">
        <f t="shared" ref="AC26:AC35" si="6">E26+G26+I26+K26+M26+O26+Q26+S26+U26+W26+Y26+AA26</f>
        <v>2627.67</v>
      </c>
    </row>
    <row r="27" spans="1:30" ht="18" customHeight="1" x14ac:dyDescent="0.25">
      <c r="A27" s="86"/>
      <c r="B27" s="33">
        <v>3037670733</v>
      </c>
      <c r="C27" s="3" t="s">
        <v>32</v>
      </c>
      <c r="D27" s="4"/>
      <c r="E27" s="5"/>
      <c r="F27" s="4">
        <v>4124</v>
      </c>
      <c r="G27" s="6">
        <v>136.93</v>
      </c>
      <c r="H27" s="4">
        <v>4172</v>
      </c>
      <c r="I27" s="6">
        <v>180.25</v>
      </c>
      <c r="J27" s="4">
        <v>2098</v>
      </c>
      <c r="K27" s="6">
        <v>96.69</v>
      </c>
      <c r="L27" s="4"/>
      <c r="M27" s="6"/>
      <c r="N27" s="4">
        <v>4645</v>
      </c>
      <c r="O27" s="6">
        <f>196.58+132.68</f>
        <v>329.26</v>
      </c>
      <c r="P27" s="4">
        <v>2366</v>
      </c>
      <c r="Q27" s="6">
        <v>86.64</v>
      </c>
      <c r="R27" s="4">
        <v>2367</v>
      </c>
      <c r="S27" s="6">
        <v>73.62</v>
      </c>
      <c r="T27" s="4">
        <v>2367</v>
      </c>
      <c r="U27" s="6">
        <v>72.760000000000005</v>
      </c>
      <c r="V27" s="4">
        <v>2367</v>
      </c>
      <c r="W27" s="6">
        <v>72.78</v>
      </c>
      <c r="X27" s="4">
        <v>1045</v>
      </c>
      <c r="Y27" s="6">
        <v>72.78</v>
      </c>
      <c r="Z27" s="4">
        <v>2367</v>
      </c>
      <c r="AA27" s="6">
        <v>72.78</v>
      </c>
      <c r="AB27" s="31">
        <f t="shared" si="5"/>
        <v>27918</v>
      </c>
      <c r="AC27" s="8">
        <f t="shared" si="6"/>
        <v>1194.49</v>
      </c>
    </row>
    <row r="28" spans="1:30" ht="18" customHeight="1" x14ac:dyDescent="0.25">
      <c r="A28" s="86"/>
      <c r="B28" s="33">
        <v>3034134649</v>
      </c>
      <c r="C28" s="3" t="s">
        <v>33</v>
      </c>
      <c r="D28" s="4"/>
      <c r="E28" s="5"/>
      <c r="F28" s="4">
        <v>11078</v>
      </c>
      <c r="G28" s="6">
        <v>143.65</v>
      </c>
      <c r="H28" s="4">
        <v>11396</v>
      </c>
      <c r="I28" s="6">
        <v>607.28</v>
      </c>
      <c r="J28" s="10">
        <v>5776</v>
      </c>
      <c r="K28" s="6">
        <v>228.34</v>
      </c>
      <c r="L28" s="4"/>
      <c r="M28" s="6"/>
      <c r="N28" s="4">
        <v>14000</v>
      </c>
      <c r="O28" s="6">
        <f>752.37+356.62</f>
        <v>1108.99</v>
      </c>
      <c r="P28" s="4">
        <v>7208</v>
      </c>
      <c r="Q28" s="6">
        <v>136.28</v>
      </c>
      <c r="R28" s="4">
        <v>1043</v>
      </c>
      <c r="S28" s="6">
        <v>79.63</v>
      </c>
      <c r="T28" s="4">
        <v>7221</v>
      </c>
      <c r="U28" s="6">
        <v>77.06</v>
      </c>
      <c r="V28" s="4">
        <v>7226</v>
      </c>
      <c r="W28" s="6">
        <v>77.05</v>
      </c>
      <c r="X28" s="4">
        <v>7232</v>
      </c>
      <c r="Y28" s="6">
        <v>77.930000000000007</v>
      </c>
      <c r="Z28" s="4">
        <v>7237</v>
      </c>
      <c r="AA28" s="6">
        <v>77.06</v>
      </c>
      <c r="AB28" s="31">
        <f t="shared" si="5"/>
        <v>79417</v>
      </c>
      <c r="AC28" s="8">
        <f t="shared" si="6"/>
        <v>2613.2700000000004</v>
      </c>
    </row>
    <row r="29" spans="1:30" ht="18" customHeight="1" x14ac:dyDescent="0.25">
      <c r="A29" s="86"/>
      <c r="B29" s="33">
        <v>3034134149</v>
      </c>
      <c r="C29" s="3" t="s">
        <v>22</v>
      </c>
      <c r="D29" s="4"/>
      <c r="E29" s="5"/>
      <c r="F29" s="4">
        <v>33448</v>
      </c>
      <c r="G29" s="6">
        <v>892.5</v>
      </c>
      <c r="H29" s="4">
        <v>29781</v>
      </c>
      <c r="I29" s="6">
        <v>1297.0999999999999</v>
      </c>
      <c r="J29" s="4">
        <v>15186</v>
      </c>
      <c r="K29" s="6">
        <v>662.21</v>
      </c>
      <c r="L29" s="4"/>
      <c r="M29" s="6"/>
      <c r="N29" s="4">
        <v>17598</v>
      </c>
      <c r="O29" s="6">
        <f>1026.31+1241.84</f>
        <v>2268.1499999999996</v>
      </c>
      <c r="P29" s="4"/>
      <c r="Q29" s="6"/>
      <c r="R29" s="4">
        <v>18887</v>
      </c>
      <c r="S29" s="6">
        <v>1252.46</v>
      </c>
      <c r="T29" s="4">
        <v>19429</v>
      </c>
      <c r="U29" s="6">
        <v>538.51</v>
      </c>
      <c r="V29" s="4">
        <v>19910</v>
      </c>
      <c r="W29" s="6">
        <v>483.19</v>
      </c>
      <c r="X29" s="4">
        <v>20421</v>
      </c>
      <c r="Y29" s="6">
        <v>510.8</v>
      </c>
      <c r="Z29" s="4">
        <v>20794</v>
      </c>
      <c r="AA29" s="6">
        <v>392.18</v>
      </c>
      <c r="AB29" s="31">
        <f t="shared" si="5"/>
        <v>195454</v>
      </c>
      <c r="AC29" s="8">
        <f t="shared" si="6"/>
        <v>8297.0999999999985</v>
      </c>
    </row>
    <row r="30" spans="1:30" ht="18" customHeight="1" x14ac:dyDescent="0.25">
      <c r="A30" s="86"/>
      <c r="B30" s="33">
        <v>3034134434</v>
      </c>
      <c r="C30" s="3" t="s">
        <v>34</v>
      </c>
      <c r="D30" s="4"/>
      <c r="E30" s="5"/>
      <c r="F30" s="4">
        <v>3226</v>
      </c>
      <c r="G30" s="6">
        <v>143.97999999999999</v>
      </c>
      <c r="H30" s="4">
        <v>3261</v>
      </c>
      <c r="I30" s="6">
        <v>180.36</v>
      </c>
      <c r="J30" s="4">
        <v>1640</v>
      </c>
      <c r="K30" s="6">
        <v>96.33</v>
      </c>
      <c r="L30" s="4"/>
      <c r="M30" s="6"/>
      <c r="N30" s="4">
        <v>3625</v>
      </c>
      <c r="O30" s="6">
        <f>168.26+123.79</f>
        <v>292.05</v>
      </c>
      <c r="P30" s="4">
        <v>1848</v>
      </c>
      <c r="Q30" s="6">
        <v>90.06</v>
      </c>
      <c r="R30" s="4">
        <v>1848</v>
      </c>
      <c r="S30" s="6">
        <v>76.510000000000005</v>
      </c>
      <c r="T30" s="4">
        <v>1848</v>
      </c>
      <c r="U30" s="6">
        <v>76.510000000000005</v>
      </c>
      <c r="V30" s="4">
        <v>1848</v>
      </c>
      <c r="W30" s="6">
        <v>76.53</v>
      </c>
      <c r="X30" s="4">
        <v>1848</v>
      </c>
      <c r="Y30" s="6">
        <v>76.510000000000005</v>
      </c>
      <c r="Z30" s="4">
        <v>1848</v>
      </c>
      <c r="AA30" s="6">
        <v>76.510000000000005</v>
      </c>
      <c r="AB30" s="31">
        <f t="shared" si="5"/>
        <v>22840</v>
      </c>
      <c r="AC30" s="8">
        <f t="shared" si="6"/>
        <v>1185.3499999999999</v>
      </c>
    </row>
    <row r="31" spans="1:30" ht="18" customHeight="1" x14ac:dyDescent="0.25">
      <c r="A31" s="86"/>
      <c r="B31" s="33">
        <v>3029042150</v>
      </c>
      <c r="C31" s="3" t="s">
        <v>35</v>
      </c>
      <c r="D31" s="4"/>
      <c r="E31" s="5"/>
      <c r="F31" s="4">
        <v>1932</v>
      </c>
      <c r="G31" s="6">
        <v>143.97999999999999</v>
      </c>
      <c r="H31" s="4">
        <v>1944</v>
      </c>
      <c r="I31" s="6">
        <v>163.24</v>
      </c>
      <c r="J31" s="4">
        <v>976</v>
      </c>
      <c r="K31" s="6">
        <v>84.84</v>
      </c>
      <c r="L31" s="4"/>
      <c r="M31" s="6"/>
      <c r="N31" s="4">
        <v>121157</v>
      </c>
      <c r="O31" s="6">
        <f>188.68+123.79</f>
        <v>312.47000000000003</v>
      </c>
      <c r="P31" s="4">
        <v>1209</v>
      </c>
      <c r="Q31" s="6">
        <v>85.58</v>
      </c>
      <c r="R31" s="4">
        <v>1210</v>
      </c>
      <c r="S31" s="6">
        <v>77.41</v>
      </c>
      <c r="T31" s="4">
        <v>1210</v>
      </c>
      <c r="U31" s="6">
        <v>76.510000000000005</v>
      </c>
      <c r="V31" s="4">
        <v>1210</v>
      </c>
      <c r="W31" s="6">
        <v>76.53</v>
      </c>
      <c r="X31" s="4">
        <v>1210</v>
      </c>
      <c r="Y31" s="6">
        <v>76.510000000000005</v>
      </c>
      <c r="Z31" s="4">
        <v>1210</v>
      </c>
      <c r="AA31" s="6">
        <v>76.510000000000005</v>
      </c>
      <c r="AB31" s="31">
        <f t="shared" si="5"/>
        <v>133268</v>
      </c>
      <c r="AC31" s="8">
        <f t="shared" si="6"/>
        <v>1173.5800000000002</v>
      </c>
    </row>
    <row r="32" spans="1:30" ht="18" customHeight="1" x14ac:dyDescent="0.25">
      <c r="A32" s="86"/>
      <c r="B32" s="33">
        <v>3034133784</v>
      </c>
      <c r="C32" s="3" t="s">
        <v>76</v>
      </c>
      <c r="D32" s="4"/>
      <c r="E32" s="5"/>
      <c r="F32" s="4">
        <v>28115</v>
      </c>
      <c r="G32" s="6">
        <v>213.96</v>
      </c>
      <c r="H32" s="4">
        <v>28269</v>
      </c>
      <c r="I32" s="5">
        <v>308.41000000000003</v>
      </c>
      <c r="J32" s="4">
        <v>14154</v>
      </c>
      <c r="K32" s="6">
        <v>117.19</v>
      </c>
      <c r="L32" s="4"/>
      <c r="M32" s="6"/>
      <c r="N32" s="4">
        <v>30139</v>
      </c>
      <c r="O32" s="6">
        <f>184.58+133.7</f>
        <v>318.27999999999997</v>
      </c>
      <c r="P32" s="4">
        <v>14403</v>
      </c>
      <c r="Q32" s="6">
        <v>110.63</v>
      </c>
      <c r="R32" s="4">
        <v>14442</v>
      </c>
      <c r="S32" s="6">
        <v>111.56</v>
      </c>
      <c r="T32" s="4">
        <v>14482</v>
      </c>
      <c r="U32" s="6">
        <v>112.42</v>
      </c>
      <c r="V32" s="4">
        <v>14518</v>
      </c>
      <c r="W32" s="6">
        <v>108.62</v>
      </c>
      <c r="X32" s="4">
        <v>14558</v>
      </c>
      <c r="Y32" s="6">
        <v>112.31</v>
      </c>
      <c r="Z32" s="4">
        <v>14596</v>
      </c>
      <c r="AA32" s="6">
        <v>110.5</v>
      </c>
      <c r="AB32" s="31">
        <f t="shared" si="5"/>
        <v>187676</v>
      </c>
      <c r="AC32" s="8">
        <f t="shared" si="6"/>
        <v>1623.8799999999997</v>
      </c>
    </row>
    <row r="33" spans="1:30" ht="18" customHeight="1" x14ac:dyDescent="0.25">
      <c r="A33" s="86"/>
      <c r="B33" s="33">
        <v>3043292158</v>
      </c>
      <c r="C33" s="3" t="s">
        <v>36</v>
      </c>
      <c r="D33" s="4">
        <v>3020</v>
      </c>
      <c r="E33" s="5">
        <v>76.08</v>
      </c>
      <c r="F33" s="4">
        <v>3028</v>
      </c>
      <c r="G33" s="6">
        <v>83.71</v>
      </c>
      <c r="H33" s="4">
        <v>3051</v>
      </c>
      <c r="I33" s="6">
        <v>99.92</v>
      </c>
      <c r="J33" s="4">
        <v>3101</v>
      </c>
      <c r="K33" s="6">
        <v>126.72</v>
      </c>
      <c r="L33" s="4">
        <v>3154</v>
      </c>
      <c r="M33" s="6">
        <v>129.97</v>
      </c>
      <c r="N33" s="4">
        <v>3180</v>
      </c>
      <c r="O33" s="6">
        <v>104.66</v>
      </c>
      <c r="P33" s="4">
        <v>3195</v>
      </c>
      <c r="Q33" s="6">
        <v>90.51</v>
      </c>
      <c r="R33" s="4"/>
      <c r="S33" s="6"/>
      <c r="T33" s="4">
        <v>0</v>
      </c>
      <c r="U33" s="6">
        <v>47.5</v>
      </c>
      <c r="V33" s="4"/>
      <c r="W33" s="6"/>
      <c r="X33" s="4">
        <v>3195</v>
      </c>
      <c r="Y33" s="6">
        <f>180.76+76.04</f>
        <v>256.8</v>
      </c>
      <c r="Z33" s="4">
        <v>3195</v>
      </c>
      <c r="AA33" s="6">
        <v>76.040000000000006</v>
      </c>
      <c r="AB33" s="31" t="s">
        <v>81</v>
      </c>
      <c r="AC33" s="8">
        <f t="shared" si="6"/>
        <v>1091.9099999999999</v>
      </c>
    </row>
    <row r="34" spans="1:30" ht="18" customHeight="1" x14ac:dyDescent="0.25">
      <c r="A34" s="86"/>
      <c r="B34" s="33">
        <v>3043291908</v>
      </c>
      <c r="C34" s="3" t="s">
        <v>37</v>
      </c>
      <c r="D34" s="4">
        <v>5384</v>
      </c>
      <c r="E34" s="5">
        <v>96.32</v>
      </c>
      <c r="F34" s="4">
        <v>5393</v>
      </c>
      <c r="G34" s="6">
        <v>108.09</v>
      </c>
      <c r="H34" s="4">
        <v>5417</v>
      </c>
      <c r="I34" s="6">
        <v>122.37</v>
      </c>
      <c r="J34" s="4">
        <v>5693</v>
      </c>
      <c r="K34" s="6">
        <v>347</v>
      </c>
      <c r="L34" s="4">
        <v>5980</v>
      </c>
      <c r="M34" s="6">
        <v>357.06</v>
      </c>
      <c r="N34" s="4">
        <v>6089</v>
      </c>
      <c r="O34" s="6">
        <v>200.18</v>
      </c>
      <c r="P34" s="4">
        <v>6099</v>
      </c>
      <c r="Q34" s="6">
        <v>119.62</v>
      </c>
      <c r="R34" s="4"/>
      <c r="S34" s="6"/>
      <c r="T34" s="4">
        <v>0</v>
      </c>
      <c r="U34" s="6">
        <v>47.66</v>
      </c>
      <c r="V34" s="4"/>
      <c r="W34" s="6"/>
      <c r="X34" s="4">
        <v>6104</v>
      </c>
      <c r="Y34" s="6">
        <f>333.33+133.15</f>
        <v>466.48</v>
      </c>
      <c r="Z34" s="4">
        <v>6104</v>
      </c>
      <c r="AA34" s="6">
        <v>133.15</v>
      </c>
      <c r="AB34" s="31">
        <f>D34+F34+H34+J34+L34+N34+P34+R34+T34+V34+X34+Z34</f>
        <v>52263</v>
      </c>
      <c r="AC34" s="8">
        <f t="shared" si="6"/>
        <v>1997.93</v>
      </c>
    </row>
    <row r="35" spans="1:30" ht="18" customHeight="1" thickBot="1" x14ac:dyDescent="0.3">
      <c r="A35" s="86"/>
      <c r="B35" s="34">
        <v>3043455375</v>
      </c>
      <c r="C35" s="13" t="s">
        <v>38</v>
      </c>
      <c r="D35" s="14">
        <v>5111</v>
      </c>
      <c r="E35" s="15">
        <v>70.64</v>
      </c>
      <c r="F35" s="14">
        <v>5118</v>
      </c>
      <c r="G35" s="16">
        <v>82.18</v>
      </c>
      <c r="H35" s="14">
        <v>5142</v>
      </c>
      <c r="I35" s="16">
        <v>99.02</v>
      </c>
      <c r="J35" s="14">
        <v>5162</v>
      </c>
      <c r="K35" s="16">
        <v>95.9</v>
      </c>
      <c r="L35" s="14">
        <v>5263</v>
      </c>
      <c r="M35" s="16">
        <v>173.56</v>
      </c>
      <c r="N35" s="14">
        <v>5269</v>
      </c>
      <c r="O35" s="16">
        <v>82.14</v>
      </c>
      <c r="P35" s="14">
        <v>5279</v>
      </c>
      <c r="Q35" s="16">
        <v>86.14</v>
      </c>
      <c r="R35" s="14">
        <v>5284</v>
      </c>
      <c r="S35" s="16">
        <v>81.12</v>
      </c>
      <c r="T35" s="14">
        <v>5290</v>
      </c>
      <c r="U35" s="16">
        <v>80.92</v>
      </c>
      <c r="V35" s="14">
        <v>5296</v>
      </c>
      <c r="W35" s="16">
        <v>80.91</v>
      </c>
      <c r="X35" s="14">
        <v>5296</v>
      </c>
      <c r="Y35" s="16">
        <v>79.13</v>
      </c>
      <c r="Z35" s="14">
        <v>5308</v>
      </c>
      <c r="AA35" s="16">
        <v>83.74</v>
      </c>
      <c r="AB35" s="31">
        <f>D35+F35+H35+J35+L35+N35+P35+R35+T35+V35+X35+Z35</f>
        <v>62818</v>
      </c>
      <c r="AC35" s="8">
        <f t="shared" si="6"/>
        <v>1095.3999999999999</v>
      </c>
    </row>
    <row r="36" spans="1:30" ht="23.25" customHeight="1" thickBot="1" x14ac:dyDescent="0.3">
      <c r="A36" s="34"/>
      <c r="B36" s="27"/>
      <c r="C36" s="28" t="s">
        <v>78</v>
      </c>
      <c r="D36" s="79">
        <f t="shared" ref="D36:I36" si="7">SUM(D26:D35)</f>
        <v>13515</v>
      </c>
      <c r="E36" s="75">
        <f t="shared" si="7"/>
        <v>243.03999999999996</v>
      </c>
      <c r="F36" s="77">
        <f t="shared" si="7"/>
        <v>113453</v>
      </c>
      <c r="G36" s="75">
        <f t="shared" si="7"/>
        <v>2097.66</v>
      </c>
      <c r="H36" s="77">
        <f t="shared" si="7"/>
        <v>110900</v>
      </c>
      <c r="I36" s="75">
        <f t="shared" si="7"/>
        <v>3546.52</v>
      </c>
      <c r="J36" s="77">
        <f t="shared" ref="J36:O36" si="8">SUM(J26:J35)</f>
        <v>63140</v>
      </c>
      <c r="K36" s="75">
        <f t="shared" si="8"/>
        <v>2168.34</v>
      </c>
      <c r="L36" s="76">
        <f t="shared" si="8"/>
        <v>14397</v>
      </c>
      <c r="M36" s="75">
        <f t="shared" si="8"/>
        <v>660.58999999999992</v>
      </c>
      <c r="N36" s="77">
        <f t="shared" si="8"/>
        <v>207161</v>
      </c>
      <c r="O36" s="75">
        <f t="shared" si="8"/>
        <v>6129.97</v>
      </c>
      <c r="P36" s="77">
        <f t="shared" ref="P36:U36" si="9">SUM(P26:P35)</f>
        <v>42642</v>
      </c>
      <c r="Q36" s="75">
        <f t="shared" si="9"/>
        <v>996.52</v>
      </c>
      <c r="R36" s="77">
        <f t="shared" si="9"/>
        <v>52297</v>
      </c>
      <c r="S36" s="75">
        <f t="shared" si="9"/>
        <v>1831.94</v>
      </c>
      <c r="T36" s="77">
        <f t="shared" si="9"/>
        <v>52891</v>
      </c>
      <c r="U36" s="75">
        <f t="shared" si="9"/>
        <v>1203.4700000000003</v>
      </c>
      <c r="V36" s="77">
        <f t="shared" ref="V36:AC36" si="10">SUM(V26:V35)</f>
        <v>53420</v>
      </c>
      <c r="W36" s="75">
        <f t="shared" si="10"/>
        <v>1049.25</v>
      </c>
      <c r="X36" s="77">
        <f t="shared" si="10"/>
        <v>63276</v>
      </c>
      <c r="Y36" s="75">
        <f t="shared" si="10"/>
        <v>1802.0299999999997</v>
      </c>
      <c r="Z36" s="77">
        <f t="shared" si="10"/>
        <v>63704</v>
      </c>
      <c r="AA36" s="75">
        <f t="shared" si="10"/>
        <v>1171.25</v>
      </c>
      <c r="AB36" s="31">
        <f t="shared" si="10"/>
        <v>822677</v>
      </c>
      <c r="AC36" s="8">
        <f t="shared" si="10"/>
        <v>22900.58</v>
      </c>
      <c r="AD36" s="9"/>
    </row>
    <row r="37" spans="1:30" ht="24.75" customHeight="1" x14ac:dyDescent="0.25">
      <c r="A37" s="34"/>
      <c r="B37" s="18" t="s">
        <v>50</v>
      </c>
      <c r="C37" s="22"/>
      <c r="D37" s="23"/>
      <c r="E37" s="24"/>
      <c r="F37" s="23"/>
      <c r="G37" s="25"/>
      <c r="H37" s="23"/>
      <c r="I37" s="25"/>
      <c r="J37" s="23"/>
      <c r="K37" s="25"/>
      <c r="L37" s="23"/>
      <c r="M37" s="25"/>
      <c r="N37" s="23"/>
      <c r="O37" s="25"/>
      <c r="P37" s="23"/>
      <c r="Q37" s="25"/>
      <c r="R37" s="23"/>
      <c r="S37" s="25"/>
      <c r="T37" s="23"/>
      <c r="U37" s="25"/>
      <c r="V37" s="23"/>
      <c r="W37" s="25"/>
      <c r="X37" s="23"/>
      <c r="Y37" s="25"/>
      <c r="Z37" s="23"/>
      <c r="AA37" s="25"/>
      <c r="AB37" s="31"/>
      <c r="AC37" s="8"/>
    </row>
    <row r="38" spans="1:30" ht="29.25" customHeight="1" x14ac:dyDescent="0.25">
      <c r="A38" s="70" t="s">
        <v>39</v>
      </c>
      <c r="B38" s="19" t="s">
        <v>51</v>
      </c>
      <c r="C38" s="3" t="s">
        <v>49</v>
      </c>
      <c r="D38" s="4"/>
      <c r="E38" s="5"/>
      <c r="F38" s="4">
        <v>2292</v>
      </c>
      <c r="G38" s="6">
        <v>133.71</v>
      </c>
      <c r="H38" s="4">
        <v>2141</v>
      </c>
      <c r="I38" s="6">
        <v>169.5</v>
      </c>
      <c r="J38" s="4">
        <v>5082</v>
      </c>
      <c r="K38" s="6">
        <v>187.03</v>
      </c>
      <c r="L38" s="4">
        <v>18945</v>
      </c>
      <c r="M38" s="6">
        <v>303.76</v>
      </c>
      <c r="N38" s="4">
        <v>2670</v>
      </c>
      <c r="O38" s="6">
        <v>77.2</v>
      </c>
      <c r="P38" s="4">
        <v>2135</v>
      </c>
      <c r="Q38" s="6">
        <v>77.2</v>
      </c>
      <c r="R38" s="4">
        <v>1999</v>
      </c>
      <c r="S38" s="6">
        <v>77.2</v>
      </c>
      <c r="T38" s="4">
        <v>1485</v>
      </c>
      <c r="U38" s="6">
        <v>77.2</v>
      </c>
      <c r="V38" s="4">
        <v>1481</v>
      </c>
      <c r="W38" s="6">
        <v>77.2</v>
      </c>
      <c r="X38" s="4">
        <v>1549</v>
      </c>
      <c r="Y38" s="6">
        <v>77.2</v>
      </c>
      <c r="Z38" s="4">
        <v>1826</v>
      </c>
      <c r="AA38" s="6">
        <v>77.2</v>
      </c>
      <c r="AB38" s="31">
        <f>D38+F38+H38+J38+L38+N38+P38+R38+T38+V38+X38+Z38</f>
        <v>41605</v>
      </c>
      <c r="AC38" s="8">
        <f>E38+G38+I38+K38+M38+O38+Q38+S38+U38+W38+Y38+AA38</f>
        <v>1334.4000000000003</v>
      </c>
    </row>
    <row r="39" spans="1:30" ht="29.25" customHeight="1" x14ac:dyDescent="0.25">
      <c r="A39" s="70"/>
      <c r="B39" s="19" t="s">
        <v>85</v>
      </c>
      <c r="C39" s="3" t="s">
        <v>86</v>
      </c>
      <c r="D39" s="4">
        <v>418</v>
      </c>
      <c r="E39" s="5">
        <v>133.71</v>
      </c>
      <c r="F39" s="4">
        <v>315</v>
      </c>
      <c r="G39" s="6">
        <v>133.71</v>
      </c>
      <c r="H39" s="4">
        <v>588</v>
      </c>
      <c r="I39" s="6">
        <v>169.5</v>
      </c>
      <c r="J39" s="4">
        <v>373</v>
      </c>
      <c r="K39" s="6">
        <v>169.5</v>
      </c>
      <c r="L39" s="4">
        <v>419</v>
      </c>
      <c r="M39" s="6">
        <v>169.5</v>
      </c>
      <c r="N39" s="4">
        <v>473</v>
      </c>
      <c r="O39" s="6">
        <v>169.5</v>
      </c>
      <c r="P39" s="4">
        <v>559</v>
      </c>
      <c r="Q39" s="6">
        <v>169.5</v>
      </c>
      <c r="R39" s="4">
        <v>409</v>
      </c>
      <c r="S39" s="6">
        <v>169.5</v>
      </c>
      <c r="T39" s="4">
        <v>389</v>
      </c>
      <c r="U39" s="6">
        <v>169.5</v>
      </c>
      <c r="V39" s="4">
        <v>472</v>
      </c>
      <c r="W39" s="6">
        <v>169.5</v>
      </c>
      <c r="X39" s="4">
        <v>342</v>
      </c>
      <c r="Y39" s="6">
        <v>169.5</v>
      </c>
      <c r="Z39" s="4">
        <v>411</v>
      </c>
      <c r="AA39" s="6">
        <v>169.5</v>
      </c>
      <c r="AB39" s="31"/>
      <c r="AC39" s="8"/>
    </row>
    <row r="40" spans="1:30" ht="24.75" customHeight="1" x14ac:dyDescent="0.25">
      <c r="A40" s="71"/>
      <c r="B40" s="19" t="s">
        <v>52</v>
      </c>
      <c r="C40" s="3" t="s">
        <v>60</v>
      </c>
      <c r="D40" s="4">
        <v>796</v>
      </c>
      <c r="E40" s="5">
        <v>133.71</v>
      </c>
      <c r="F40" s="4">
        <v>631</v>
      </c>
      <c r="G40" s="6">
        <v>133.71</v>
      </c>
      <c r="H40" s="4">
        <v>610</v>
      </c>
      <c r="I40" s="6">
        <v>169.5</v>
      </c>
      <c r="J40" s="4">
        <v>890</v>
      </c>
      <c r="K40" s="6">
        <v>169.5</v>
      </c>
      <c r="L40" s="4">
        <v>580</v>
      </c>
      <c r="M40" s="6">
        <v>169.5</v>
      </c>
      <c r="N40" s="4">
        <v>700</v>
      </c>
      <c r="O40" s="6">
        <v>169.5</v>
      </c>
      <c r="P40" s="4">
        <v>599</v>
      </c>
      <c r="Q40" s="6">
        <v>169.5</v>
      </c>
      <c r="R40" s="4">
        <v>651</v>
      </c>
      <c r="S40" s="6">
        <v>169.5</v>
      </c>
      <c r="T40" s="4">
        <v>643</v>
      </c>
      <c r="U40" s="6">
        <v>169.5</v>
      </c>
      <c r="V40" s="4">
        <v>717</v>
      </c>
      <c r="W40" s="6">
        <v>169.5</v>
      </c>
      <c r="X40" s="4">
        <v>578</v>
      </c>
      <c r="Y40" s="6">
        <v>169.5</v>
      </c>
      <c r="Z40" s="4">
        <v>1463</v>
      </c>
      <c r="AA40" s="6">
        <v>169.5</v>
      </c>
      <c r="AB40" s="31">
        <f t="shared" ref="AB40:AC45" si="11">D40+F40+H40+J40+L40+N40+P40+R40+T40+V40+X40+Z40</f>
        <v>8858</v>
      </c>
      <c r="AC40" s="8">
        <f t="shared" si="11"/>
        <v>1962.42</v>
      </c>
    </row>
    <row r="41" spans="1:30" ht="26.25" customHeight="1" x14ac:dyDescent="0.25">
      <c r="A41" s="70"/>
      <c r="B41" s="19" t="s">
        <v>53</v>
      </c>
      <c r="C41" s="3" t="s">
        <v>40</v>
      </c>
      <c r="D41" s="4">
        <v>23</v>
      </c>
      <c r="E41" s="5">
        <v>246.8</v>
      </c>
      <c r="F41" s="4">
        <v>27</v>
      </c>
      <c r="G41" s="6">
        <v>246.8</v>
      </c>
      <c r="H41" s="4">
        <v>56</v>
      </c>
      <c r="I41" s="6">
        <v>300.04000000000002</v>
      </c>
      <c r="J41" s="4">
        <v>33</v>
      </c>
      <c r="K41" s="6">
        <v>300.04000000000002</v>
      </c>
      <c r="L41" s="4">
        <v>126</v>
      </c>
      <c r="M41" s="6">
        <v>300.04000000000002</v>
      </c>
      <c r="N41" s="4">
        <v>29</v>
      </c>
      <c r="O41" s="6">
        <v>300.04000000000002</v>
      </c>
      <c r="P41" s="4">
        <v>77</v>
      </c>
      <c r="Q41" s="6">
        <v>300.04000000000002</v>
      </c>
      <c r="R41" s="4">
        <v>23</v>
      </c>
      <c r="S41" s="6">
        <v>300.04000000000002</v>
      </c>
      <c r="T41" s="4">
        <v>19971</v>
      </c>
      <c r="U41" s="6">
        <v>442.94</v>
      </c>
      <c r="V41" s="4">
        <v>21</v>
      </c>
      <c r="W41" s="6">
        <v>300.04000000000002</v>
      </c>
      <c r="X41" s="4">
        <v>15</v>
      </c>
      <c r="Y41" s="6">
        <v>300.04000000000002</v>
      </c>
      <c r="Z41" s="4">
        <v>28</v>
      </c>
      <c r="AA41" s="6">
        <v>300.04000000000002</v>
      </c>
      <c r="AB41" s="31">
        <f t="shared" si="11"/>
        <v>20429</v>
      </c>
      <c r="AC41" s="8">
        <f t="shared" si="11"/>
        <v>3636.9</v>
      </c>
    </row>
    <row r="42" spans="1:30" ht="22.5" customHeight="1" x14ac:dyDescent="0.25">
      <c r="A42" s="71"/>
      <c r="B42" s="19" t="s">
        <v>54</v>
      </c>
      <c r="C42" s="3" t="s">
        <v>22</v>
      </c>
      <c r="D42" s="4">
        <v>86231</v>
      </c>
      <c r="E42" s="5">
        <v>1068.44</v>
      </c>
      <c r="F42" s="4">
        <v>73370</v>
      </c>
      <c r="G42" s="6">
        <v>967.12</v>
      </c>
      <c r="H42" s="4">
        <v>74389</v>
      </c>
      <c r="I42" s="6">
        <v>1165.95</v>
      </c>
      <c r="J42" s="4">
        <v>32621</v>
      </c>
      <c r="K42" s="6">
        <v>812.32</v>
      </c>
      <c r="L42" s="21">
        <v>20045</v>
      </c>
      <c r="M42" s="6">
        <v>706.77</v>
      </c>
      <c r="N42" s="21">
        <v>107954</v>
      </c>
      <c r="O42" s="6">
        <v>1433.86</v>
      </c>
      <c r="P42" s="21">
        <v>10011</v>
      </c>
      <c r="Q42" s="6">
        <v>615.88</v>
      </c>
      <c r="R42" s="4">
        <v>238758</v>
      </c>
      <c r="S42" s="6">
        <v>2525.9</v>
      </c>
      <c r="T42" s="4">
        <v>83793</v>
      </c>
      <c r="U42" s="6">
        <v>1970.23</v>
      </c>
      <c r="V42" s="4">
        <v>30112</v>
      </c>
      <c r="W42" s="6">
        <v>1472.24</v>
      </c>
      <c r="X42" s="4">
        <v>163285</v>
      </c>
      <c r="Y42" s="6">
        <v>2551.04</v>
      </c>
      <c r="Z42" s="4">
        <v>109470</v>
      </c>
      <c r="AA42" s="6">
        <v>2189.27</v>
      </c>
      <c r="AB42" s="31">
        <f t="shared" si="11"/>
        <v>1030039</v>
      </c>
      <c r="AC42" s="8">
        <f t="shared" si="11"/>
        <v>17479.02</v>
      </c>
    </row>
    <row r="43" spans="1:30" ht="22.5" customHeight="1" x14ac:dyDescent="0.25">
      <c r="A43" s="70"/>
      <c r="B43" s="19" t="s">
        <v>55</v>
      </c>
      <c r="C43" s="3" t="s">
        <v>41</v>
      </c>
      <c r="D43" s="4">
        <v>731</v>
      </c>
      <c r="E43" s="5">
        <v>173.71</v>
      </c>
      <c r="F43" s="21">
        <v>927</v>
      </c>
      <c r="G43" s="6">
        <v>173.71</v>
      </c>
      <c r="H43" s="4">
        <v>776</v>
      </c>
      <c r="I43" s="6">
        <v>212.7</v>
      </c>
      <c r="J43" s="4">
        <v>632</v>
      </c>
      <c r="K43" s="6">
        <v>212.7</v>
      </c>
      <c r="L43" s="4">
        <v>2998</v>
      </c>
      <c r="M43" s="6">
        <v>212.7</v>
      </c>
      <c r="N43" s="4">
        <v>660</v>
      </c>
      <c r="O43" s="6">
        <v>212.7</v>
      </c>
      <c r="P43" s="4">
        <v>710</v>
      </c>
      <c r="Q43" s="6">
        <v>212.7</v>
      </c>
      <c r="R43" s="4">
        <v>833</v>
      </c>
      <c r="S43" s="6">
        <v>212.7</v>
      </c>
      <c r="T43" s="4">
        <v>291</v>
      </c>
      <c r="U43" s="6">
        <v>212.7</v>
      </c>
      <c r="V43" s="4">
        <v>341</v>
      </c>
      <c r="W43" s="6">
        <v>212.7</v>
      </c>
      <c r="X43" s="4">
        <v>290</v>
      </c>
      <c r="Y43" s="6">
        <v>212.7</v>
      </c>
      <c r="Z43" s="4">
        <v>287</v>
      </c>
      <c r="AA43" s="6">
        <v>212.7</v>
      </c>
      <c r="AB43" s="31">
        <f t="shared" si="11"/>
        <v>9476</v>
      </c>
      <c r="AC43" s="8">
        <f t="shared" si="11"/>
        <v>2474.4199999999996</v>
      </c>
    </row>
    <row r="44" spans="1:30" ht="24" customHeight="1" x14ac:dyDescent="0.25">
      <c r="A44" s="70"/>
      <c r="B44" s="19" t="s">
        <v>56</v>
      </c>
      <c r="C44" s="3" t="s">
        <v>42</v>
      </c>
      <c r="D44" s="4">
        <v>3248</v>
      </c>
      <c r="E44" s="5">
        <v>135.63999999999999</v>
      </c>
      <c r="F44" s="4">
        <v>3093</v>
      </c>
      <c r="G44" s="6">
        <v>134.44</v>
      </c>
      <c r="H44" s="4">
        <v>3106</v>
      </c>
      <c r="I44" s="6">
        <v>170.39</v>
      </c>
      <c r="J44" s="4">
        <v>3000</v>
      </c>
      <c r="K44" s="6">
        <v>169.5</v>
      </c>
      <c r="L44" s="4">
        <v>2852</v>
      </c>
      <c r="M44" s="6">
        <v>169.5</v>
      </c>
      <c r="N44" s="4">
        <v>2626</v>
      </c>
      <c r="O44" s="6">
        <v>169.5</v>
      </c>
      <c r="P44" s="4">
        <v>2993</v>
      </c>
      <c r="Q44" s="6">
        <v>169.5</v>
      </c>
      <c r="R44" s="4">
        <v>30364</v>
      </c>
      <c r="S44" s="6">
        <v>399.9</v>
      </c>
      <c r="T44" s="4">
        <v>1514</v>
      </c>
      <c r="U44" s="6">
        <v>169.5</v>
      </c>
      <c r="V44" s="4">
        <v>51</v>
      </c>
      <c r="W44" s="6">
        <v>169.5</v>
      </c>
      <c r="X44" s="4">
        <v>103</v>
      </c>
      <c r="Y44" s="6">
        <v>169.5</v>
      </c>
      <c r="Z44" s="4">
        <v>97</v>
      </c>
      <c r="AA44" s="6">
        <v>169.5</v>
      </c>
      <c r="AB44" s="31">
        <f t="shared" si="11"/>
        <v>53047</v>
      </c>
      <c r="AC44" s="8">
        <f t="shared" si="11"/>
        <v>2196.37</v>
      </c>
    </row>
    <row r="45" spans="1:30" ht="24" customHeight="1" x14ac:dyDescent="0.25">
      <c r="A45" s="70"/>
      <c r="B45" s="19" t="s">
        <v>88</v>
      </c>
      <c r="C45" s="3" t="s">
        <v>89</v>
      </c>
      <c r="D45" s="4">
        <v>0</v>
      </c>
      <c r="E45" s="5">
        <v>42</v>
      </c>
      <c r="F45" s="4">
        <v>0</v>
      </c>
      <c r="G45" s="6">
        <v>110.94</v>
      </c>
      <c r="H45" s="4">
        <v>0</v>
      </c>
      <c r="I45" s="6">
        <v>110.94</v>
      </c>
      <c r="J45" s="4">
        <v>0</v>
      </c>
      <c r="K45" s="6">
        <v>110.94</v>
      </c>
      <c r="L45" s="4">
        <v>0</v>
      </c>
      <c r="M45" s="6">
        <v>110.94</v>
      </c>
      <c r="N45" s="4">
        <v>0</v>
      </c>
      <c r="O45" s="6">
        <v>110.94</v>
      </c>
      <c r="P45" s="4">
        <v>0</v>
      </c>
      <c r="Q45" s="6">
        <v>110.94</v>
      </c>
      <c r="R45" s="4">
        <v>0</v>
      </c>
      <c r="S45" s="6">
        <v>110.94</v>
      </c>
      <c r="T45" s="4">
        <v>0</v>
      </c>
      <c r="U45" s="6">
        <v>110.94</v>
      </c>
      <c r="V45" s="4">
        <v>0</v>
      </c>
      <c r="W45" s="6">
        <v>110.94</v>
      </c>
      <c r="X45" s="4">
        <v>0</v>
      </c>
      <c r="Y45" s="6">
        <v>110.94</v>
      </c>
      <c r="Z45" s="4">
        <v>0</v>
      </c>
      <c r="AA45" s="6">
        <v>110.94</v>
      </c>
      <c r="AB45" s="31">
        <f t="shared" si="11"/>
        <v>0</v>
      </c>
      <c r="AC45" s="8">
        <f t="shared" si="11"/>
        <v>1262.3400000000004</v>
      </c>
    </row>
    <row r="46" spans="1:30" ht="27.75" customHeight="1" x14ac:dyDescent="0.25">
      <c r="A46" s="70" t="s">
        <v>46</v>
      </c>
      <c r="B46" s="19">
        <v>753</v>
      </c>
      <c r="C46" s="3" t="s">
        <v>43</v>
      </c>
      <c r="D46" s="4">
        <v>1000</v>
      </c>
      <c r="E46" s="5">
        <v>99.5</v>
      </c>
      <c r="F46" s="4">
        <v>1000</v>
      </c>
      <c r="G46" s="6">
        <v>99.5</v>
      </c>
      <c r="H46" s="4">
        <v>400</v>
      </c>
      <c r="I46" s="6">
        <v>95.27</v>
      </c>
      <c r="J46" s="4">
        <v>300</v>
      </c>
      <c r="K46" s="6">
        <v>94.57</v>
      </c>
      <c r="L46" s="4">
        <v>300</v>
      </c>
      <c r="M46" s="6">
        <v>94.57</v>
      </c>
      <c r="N46" s="4">
        <v>400</v>
      </c>
      <c r="O46" s="6">
        <v>95.27</v>
      </c>
      <c r="P46" s="4">
        <v>600</v>
      </c>
      <c r="Q46" s="6">
        <v>96.68</v>
      </c>
      <c r="R46" s="4">
        <v>300</v>
      </c>
      <c r="S46" s="6">
        <v>94.57</v>
      </c>
      <c r="T46" s="4">
        <v>300</v>
      </c>
      <c r="U46" s="6">
        <v>94.57</v>
      </c>
      <c r="V46" s="4">
        <v>800</v>
      </c>
      <c r="W46" s="6">
        <v>98.09</v>
      </c>
      <c r="X46" s="4">
        <v>800</v>
      </c>
      <c r="Y46" s="6">
        <v>98.09</v>
      </c>
      <c r="Z46" s="4">
        <v>300</v>
      </c>
      <c r="AA46" s="6">
        <v>94.57</v>
      </c>
      <c r="AB46" s="31">
        <f t="shared" ref="AB46:AC53" si="12">D46+F46+H46+J46+L46+N46+P46+R46+T46+V46+X46+Z46</f>
        <v>6500</v>
      </c>
      <c r="AC46" s="8">
        <f t="shared" si="12"/>
        <v>1155.2499999999998</v>
      </c>
    </row>
    <row r="47" spans="1:30" ht="29.25" customHeight="1" x14ac:dyDescent="0.25">
      <c r="A47" s="70" t="s">
        <v>47</v>
      </c>
      <c r="B47" s="19" t="s">
        <v>57</v>
      </c>
      <c r="C47" s="3" t="s">
        <v>26</v>
      </c>
      <c r="D47" s="4">
        <v>1</v>
      </c>
      <c r="E47" s="5">
        <v>76.400000000000006</v>
      </c>
      <c r="F47" s="4">
        <v>1</v>
      </c>
      <c r="G47" s="6">
        <v>76.400000000000006</v>
      </c>
      <c r="H47" s="4">
        <v>0</v>
      </c>
      <c r="I47" s="6">
        <v>67.3</v>
      </c>
      <c r="J47" s="4">
        <v>1</v>
      </c>
      <c r="K47" s="6">
        <v>76.400000000000006</v>
      </c>
      <c r="L47" s="4">
        <v>0</v>
      </c>
      <c r="M47" s="6">
        <v>67.3</v>
      </c>
      <c r="N47" s="4">
        <v>1</v>
      </c>
      <c r="O47" s="6">
        <v>76.400000000000006</v>
      </c>
      <c r="P47" s="4">
        <v>1</v>
      </c>
      <c r="Q47" s="6">
        <v>76.400000000000006</v>
      </c>
      <c r="R47" s="4">
        <v>2</v>
      </c>
      <c r="S47" s="6">
        <v>152.80000000000001</v>
      </c>
      <c r="T47" s="4">
        <v>1</v>
      </c>
      <c r="U47" s="6">
        <v>76.400000000000006</v>
      </c>
      <c r="V47" s="4"/>
      <c r="W47" s="6"/>
      <c r="X47" s="4">
        <v>1</v>
      </c>
      <c r="Y47" s="6">
        <v>76.400000000000006</v>
      </c>
      <c r="Z47" s="4">
        <v>13</v>
      </c>
      <c r="AA47" s="6">
        <v>208.37</v>
      </c>
      <c r="AB47" s="31">
        <f t="shared" si="12"/>
        <v>22</v>
      </c>
      <c r="AC47" s="8">
        <f t="shared" si="12"/>
        <v>1030.5700000000002</v>
      </c>
    </row>
    <row r="48" spans="1:30" ht="27" customHeight="1" x14ac:dyDescent="0.25">
      <c r="A48" s="70"/>
      <c r="B48" s="19" t="s">
        <v>69</v>
      </c>
      <c r="C48" s="3" t="s">
        <v>25</v>
      </c>
      <c r="D48" s="4"/>
      <c r="E48" s="5"/>
      <c r="F48" s="4"/>
      <c r="G48" s="6"/>
      <c r="H48" s="4"/>
      <c r="I48" s="6"/>
      <c r="J48" s="4"/>
      <c r="K48" s="6"/>
      <c r="L48" s="4"/>
      <c r="M48" s="6"/>
      <c r="N48" s="4"/>
      <c r="O48" s="6"/>
      <c r="P48" s="4"/>
      <c r="Q48" s="6"/>
      <c r="R48" s="4"/>
      <c r="S48" s="6"/>
      <c r="T48" s="4"/>
      <c r="U48" s="6"/>
      <c r="V48" s="4"/>
      <c r="W48" s="6"/>
      <c r="X48" s="4"/>
      <c r="Y48" s="6"/>
      <c r="Z48" s="4"/>
      <c r="AA48" s="6"/>
      <c r="AB48" s="31">
        <f t="shared" si="12"/>
        <v>0</v>
      </c>
      <c r="AC48" s="8">
        <f t="shared" si="12"/>
        <v>0</v>
      </c>
    </row>
    <row r="49" spans="1:30" ht="27" customHeight="1" x14ac:dyDescent="0.25">
      <c r="A49" s="70"/>
      <c r="B49" s="19" t="s">
        <v>71</v>
      </c>
      <c r="C49" s="3" t="s">
        <v>72</v>
      </c>
      <c r="D49" s="4">
        <v>1</v>
      </c>
      <c r="E49" s="5">
        <v>81.8</v>
      </c>
      <c r="F49" s="4">
        <v>0</v>
      </c>
      <c r="G49" s="6">
        <v>72.8</v>
      </c>
      <c r="H49" s="4">
        <v>0</v>
      </c>
      <c r="I49" s="6">
        <v>72.8</v>
      </c>
      <c r="J49" s="4">
        <v>1</v>
      </c>
      <c r="K49" s="6">
        <v>81.8</v>
      </c>
      <c r="L49" s="4">
        <v>2</v>
      </c>
      <c r="M49" s="6">
        <v>90.8</v>
      </c>
      <c r="N49" s="4">
        <v>2</v>
      </c>
      <c r="O49" s="6">
        <v>90.8</v>
      </c>
      <c r="P49" s="4">
        <v>0</v>
      </c>
      <c r="Q49" s="6">
        <v>72.8</v>
      </c>
      <c r="R49" s="4">
        <v>0</v>
      </c>
      <c r="S49" s="6">
        <v>145.6</v>
      </c>
      <c r="T49" s="4">
        <v>0</v>
      </c>
      <c r="U49" s="6">
        <v>72.8</v>
      </c>
      <c r="V49" s="4"/>
      <c r="W49" s="6"/>
      <c r="X49" s="4">
        <v>0</v>
      </c>
      <c r="Y49" s="6">
        <v>86.18</v>
      </c>
      <c r="Z49" s="4"/>
      <c r="AA49" s="6"/>
      <c r="AB49" s="31">
        <f t="shared" si="12"/>
        <v>6</v>
      </c>
      <c r="AC49" s="8">
        <f t="shared" si="12"/>
        <v>868.18000000000006</v>
      </c>
    </row>
    <row r="50" spans="1:30" ht="26.25" customHeight="1" x14ac:dyDescent="0.25">
      <c r="A50" s="72"/>
      <c r="B50" s="20" t="s">
        <v>58</v>
      </c>
      <c r="C50" s="3" t="s">
        <v>44</v>
      </c>
      <c r="D50" s="4">
        <v>8</v>
      </c>
      <c r="E50" s="5">
        <v>154.62</v>
      </c>
      <c r="F50" s="4">
        <v>3</v>
      </c>
      <c r="G50" s="6">
        <v>104.17</v>
      </c>
      <c r="H50" s="4">
        <v>29</v>
      </c>
      <c r="I50" s="6">
        <v>364.37</v>
      </c>
      <c r="J50" s="4">
        <v>8</v>
      </c>
      <c r="K50" s="6">
        <v>154.62</v>
      </c>
      <c r="L50" s="4">
        <v>6</v>
      </c>
      <c r="M50" s="6">
        <v>133.12</v>
      </c>
      <c r="N50" s="4">
        <v>10</v>
      </c>
      <c r="O50" s="6">
        <v>176.12</v>
      </c>
      <c r="P50" s="4">
        <v>5</v>
      </c>
      <c r="Q50" s="6">
        <v>122.37</v>
      </c>
      <c r="R50" s="4">
        <v>21</v>
      </c>
      <c r="S50" s="6">
        <v>366.24</v>
      </c>
      <c r="T50" s="4">
        <v>16</v>
      </c>
      <c r="U50" s="6">
        <v>240.62</v>
      </c>
      <c r="V50" s="4"/>
      <c r="W50" s="6"/>
      <c r="X50" s="4">
        <v>12</v>
      </c>
      <c r="Y50" s="6">
        <v>197.62</v>
      </c>
      <c r="Z50" s="4"/>
      <c r="AA50" s="6"/>
      <c r="AB50" s="31">
        <f t="shared" si="12"/>
        <v>118</v>
      </c>
      <c r="AC50" s="8">
        <f t="shared" si="12"/>
        <v>2013.87</v>
      </c>
    </row>
    <row r="51" spans="1:30" ht="26.25" customHeight="1" x14ac:dyDescent="0.25">
      <c r="A51" s="73" t="s">
        <v>73</v>
      </c>
      <c r="B51" s="20">
        <v>1413</v>
      </c>
      <c r="C51" s="13" t="s">
        <v>74</v>
      </c>
      <c r="D51" s="14">
        <v>0</v>
      </c>
      <c r="E51" s="15">
        <v>94.03</v>
      </c>
      <c r="F51" s="14">
        <v>1</v>
      </c>
      <c r="G51" s="16">
        <v>94.03</v>
      </c>
      <c r="H51" s="14">
        <v>0</v>
      </c>
      <c r="I51" s="16">
        <v>94.03</v>
      </c>
      <c r="J51" s="14">
        <v>0</v>
      </c>
      <c r="K51" s="16">
        <v>94.03</v>
      </c>
      <c r="L51" s="14">
        <v>1000</v>
      </c>
      <c r="M51" s="16">
        <v>94.03</v>
      </c>
      <c r="N51" s="14">
        <v>1000</v>
      </c>
      <c r="O51" s="16">
        <v>94.03</v>
      </c>
      <c r="P51" s="14">
        <v>0</v>
      </c>
      <c r="Q51" s="16">
        <v>94.03</v>
      </c>
      <c r="R51" s="14">
        <v>1000</v>
      </c>
      <c r="S51" s="16">
        <v>94.87</v>
      </c>
      <c r="T51" s="14">
        <v>0</v>
      </c>
      <c r="U51" s="16">
        <v>94.87</v>
      </c>
      <c r="V51" s="14">
        <v>1000</v>
      </c>
      <c r="W51" s="16">
        <v>94.87</v>
      </c>
      <c r="X51" s="14">
        <v>1000</v>
      </c>
      <c r="Y51" s="16">
        <v>94.87</v>
      </c>
      <c r="Z51" s="14">
        <v>1000</v>
      </c>
      <c r="AA51" s="16">
        <v>94.87</v>
      </c>
      <c r="AB51" s="31">
        <f t="shared" si="12"/>
        <v>6001</v>
      </c>
      <c r="AC51" s="8">
        <f t="shared" si="12"/>
        <v>1132.56</v>
      </c>
    </row>
    <row r="52" spans="1:30" ht="31.5" customHeight="1" thickBot="1" x14ac:dyDescent="0.3">
      <c r="A52" s="73" t="s">
        <v>48</v>
      </c>
      <c r="B52" s="29">
        <v>494</v>
      </c>
      <c r="C52" s="13" t="s">
        <v>45</v>
      </c>
      <c r="D52" s="14">
        <v>800</v>
      </c>
      <c r="E52" s="15">
        <v>94.4</v>
      </c>
      <c r="F52" s="14">
        <v>700</v>
      </c>
      <c r="G52" s="16">
        <v>92.6</v>
      </c>
      <c r="H52" s="14"/>
      <c r="I52" s="16">
        <v>89</v>
      </c>
      <c r="J52" s="14">
        <v>500</v>
      </c>
      <c r="K52" s="16">
        <v>89</v>
      </c>
      <c r="L52" s="14">
        <v>500</v>
      </c>
      <c r="M52" s="16">
        <v>89</v>
      </c>
      <c r="N52" s="14">
        <v>700</v>
      </c>
      <c r="O52" s="16">
        <v>92.6</v>
      </c>
      <c r="P52" s="14">
        <v>700</v>
      </c>
      <c r="Q52" s="16">
        <v>92.6</v>
      </c>
      <c r="R52" s="14">
        <v>500</v>
      </c>
      <c r="S52" s="16">
        <v>89</v>
      </c>
      <c r="T52" s="14">
        <v>500</v>
      </c>
      <c r="U52" s="16">
        <v>89</v>
      </c>
      <c r="V52" s="14">
        <v>1000</v>
      </c>
      <c r="W52" s="16">
        <v>98</v>
      </c>
      <c r="X52" s="14">
        <v>1700</v>
      </c>
      <c r="Y52" s="16">
        <v>110.6</v>
      </c>
      <c r="Z52" s="14">
        <v>1500</v>
      </c>
      <c r="AA52" s="16">
        <v>107</v>
      </c>
      <c r="AB52" s="31">
        <f t="shared" si="12"/>
        <v>9100</v>
      </c>
      <c r="AC52" s="8">
        <f t="shared" si="12"/>
        <v>1132.8</v>
      </c>
      <c r="AD52" s="9"/>
    </row>
    <row r="53" spans="1:30" ht="22.5" customHeight="1" thickBot="1" x14ac:dyDescent="0.3">
      <c r="A53" s="11"/>
      <c r="B53" s="12"/>
      <c r="C53" s="28" t="s">
        <v>62</v>
      </c>
      <c r="D53" s="77">
        <f>SUM(D37:D52)</f>
        <v>93257</v>
      </c>
      <c r="E53" s="75">
        <f>SUM(E37:E52)</f>
        <v>2534.7600000000007</v>
      </c>
      <c r="F53" s="77">
        <f>SUM(F37:F52)</f>
        <v>82360</v>
      </c>
      <c r="G53" s="75">
        <f>SUM(G37:G52)</f>
        <v>2573.6400000000008</v>
      </c>
      <c r="H53" s="77">
        <f t="shared" ref="H53:M53" si="13">SUM(H38:H52)</f>
        <v>82095</v>
      </c>
      <c r="I53" s="75">
        <f t="shared" si="13"/>
        <v>3251.2900000000004</v>
      </c>
      <c r="J53" s="77">
        <f t="shared" si="13"/>
        <v>43441</v>
      </c>
      <c r="K53" s="75">
        <f t="shared" si="13"/>
        <v>2721.9500000000003</v>
      </c>
      <c r="L53" s="77">
        <f t="shared" si="13"/>
        <v>47773</v>
      </c>
      <c r="M53" s="75">
        <f t="shared" si="13"/>
        <v>2711.5300000000007</v>
      </c>
      <c r="N53" s="77">
        <f t="shared" ref="N53:S53" si="14">SUM(N38:N52)</f>
        <v>117225</v>
      </c>
      <c r="O53" s="75">
        <f t="shared" si="14"/>
        <v>3268.46</v>
      </c>
      <c r="P53" s="77">
        <f t="shared" si="14"/>
        <v>18390</v>
      </c>
      <c r="Q53" s="75">
        <f t="shared" si="14"/>
        <v>2380.1400000000003</v>
      </c>
      <c r="R53" s="77">
        <f t="shared" si="14"/>
        <v>274860</v>
      </c>
      <c r="S53" s="75">
        <f t="shared" si="14"/>
        <v>4908.76</v>
      </c>
      <c r="T53" s="77">
        <f>SUM(T38:T52)</f>
        <v>108903</v>
      </c>
      <c r="U53" s="75">
        <f>SUM(U38:U52)</f>
        <v>3990.77</v>
      </c>
      <c r="V53" s="77">
        <f>SUM(V37:V52)</f>
        <v>35995</v>
      </c>
      <c r="W53" s="75">
        <f>SUM(W37:W52)</f>
        <v>2972.58</v>
      </c>
      <c r="X53" s="77">
        <f>SUM(X38:X52)</f>
        <v>169675</v>
      </c>
      <c r="Y53" s="75">
        <f>SUM(Y38:Y52)</f>
        <v>4424.18</v>
      </c>
      <c r="Z53" s="77">
        <f>SUM(Z38:Z52)</f>
        <v>116395</v>
      </c>
      <c r="AA53" s="81">
        <f>SUM(AA38:AA52)</f>
        <v>3903.46</v>
      </c>
      <c r="AB53" s="31">
        <f t="shared" si="12"/>
        <v>1190369</v>
      </c>
      <c r="AC53" s="8">
        <f t="shared" si="12"/>
        <v>39641.520000000004</v>
      </c>
      <c r="AD53" s="9"/>
    </row>
    <row r="54" spans="1:30" s="17" customFormat="1" ht="21" x14ac:dyDescent="0.35">
      <c r="A54" s="35"/>
      <c r="B54" s="36"/>
      <c r="C54" s="35"/>
      <c r="S54" s="53"/>
      <c r="U54" s="53"/>
      <c r="W54" s="53"/>
      <c r="Y54" s="53"/>
      <c r="AA54" s="53"/>
    </row>
    <row r="55" spans="1:30" s="17" customFormat="1" ht="21" x14ac:dyDescent="0.35">
      <c r="A55" s="35"/>
      <c r="B55" s="37" t="s">
        <v>66</v>
      </c>
      <c r="C55" s="82" t="s">
        <v>94</v>
      </c>
      <c r="S55" s="53"/>
      <c r="U55" s="53"/>
      <c r="W55" s="53"/>
      <c r="Y55" s="53"/>
      <c r="AA55" s="53"/>
    </row>
    <row r="56" spans="1:30" s="17" customFormat="1" ht="21" x14ac:dyDescent="0.35">
      <c r="A56" s="35"/>
      <c r="B56" s="62"/>
      <c r="C56" s="62"/>
      <c r="S56" s="53"/>
      <c r="U56" s="53"/>
      <c r="W56" s="53"/>
      <c r="Y56" s="53"/>
      <c r="AA56" s="53"/>
    </row>
    <row r="57" spans="1:30" s="17" customFormat="1" ht="21" x14ac:dyDescent="0.35">
      <c r="A57" s="38" t="s">
        <v>63</v>
      </c>
      <c r="B57" s="64">
        <v>83978</v>
      </c>
      <c r="C57" s="65">
        <v>7375.34</v>
      </c>
      <c r="D57" s="40"/>
      <c r="S57" s="53"/>
      <c r="T57" s="56"/>
      <c r="U57" s="53"/>
      <c r="W57" s="53"/>
      <c r="Y57" s="53"/>
      <c r="AA57" s="53"/>
    </row>
    <row r="58" spans="1:30" s="17" customFormat="1" ht="21" x14ac:dyDescent="0.35">
      <c r="A58" s="38" t="s">
        <v>64</v>
      </c>
      <c r="B58" s="66">
        <v>63704</v>
      </c>
      <c r="C58" s="68">
        <v>1171.25</v>
      </c>
      <c r="S58" s="53"/>
      <c r="U58" s="53"/>
      <c r="W58" s="53"/>
      <c r="Y58" s="53"/>
      <c r="AA58" s="53"/>
    </row>
    <row r="59" spans="1:30" s="17" customFormat="1" ht="18" customHeight="1" x14ac:dyDescent="0.35">
      <c r="A59" s="38" t="s">
        <v>65</v>
      </c>
      <c r="B59" s="66">
        <v>116395</v>
      </c>
      <c r="C59" s="68">
        <v>3903.46</v>
      </c>
      <c r="S59" s="53"/>
      <c r="U59" s="53"/>
      <c r="W59" s="53"/>
      <c r="Y59" s="53"/>
      <c r="AA59" s="53"/>
    </row>
    <row r="60" spans="1:30" s="17" customFormat="1" ht="21.75" thickBot="1" x14ac:dyDescent="0.4">
      <c r="A60" s="38" t="s">
        <v>67</v>
      </c>
      <c r="B60" s="66"/>
      <c r="C60" s="67">
        <f>SUM(C57:C59)</f>
        <v>12450.05</v>
      </c>
      <c r="S60" s="53"/>
      <c r="U60" s="53"/>
      <c r="W60" s="53"/>
      <c r="Y60" s="53"/>
      <c r="AA60" s="53"/>
    </row>
    <row r="61" spans="1:30" s="17" customFormat="1" ht="21" x14ac:dyDescent="0.35">
      <c r="C61" s="39"/>
      <c r="S61" s="53"/>
      <c r="U61" s="53"/>
      <c r="W61" s="53"/>
      <c r="Y61" s="53"/>
      <c r="AA61" s="53"/>
    </row>
  </sheetData>
  <mergeCells count="16">
    <mergeCell ref="A26:A35"/>
    <mergeCell ref="A1:C1"/>
    <mergeCell ref="V2:W2"/>
    <mergeCell ref="X2:Y2"/>
    <mergeCell ref="Z2:AA2"/>
    <mergeCell ref="A2:C2"/>
    <mergeCell ref="D2:E2"/>
    <mergeCell ref="F2:G2"/>
    <mergeCell ref="H2:I2"/>
    <mergeCell ref="J2:K2"/>
    <mergeCell ref="AB2:AC2"/>
    <mergeCell ref="L2:M2"/>
    <mergeCell ref="N2:O2"/>
    <mergeCell ref="P2:Q2"/>
    <mergeCell ref="R2:S2"/>
    <mergeCell ref="T2:U2"/>
  </mergeCells>
  <pageMargins left="0.7" right="0.7" top="0.75" bottom="0.75" header="0.3" footer="0.3"/>
  <pageSetup orientation="landscape" r:id="rId1"/>
  <webPublishItems count="1">
    <webPublishItem id="5734" divId="Copy of Copy of Utilities FY 15-16_5734" sourceType="sheet" destinationFile="\\192.168.1.219\home\Accounting\Utilities\Utilities FY 15-16 thru November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B26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Cindy Winchester</cp:lastModifiedBy>
  <cp:lastPrinted>2023-08-10T16:21:11Z</cp:lastPrinted>
  <dcterms:created xsi:type="dcterms:W3CDTF">2014-08-28T14:24:55Z</dcterms:created>
  <dcterms:modified xsi:type="dcterms:W3CDTF">2024-10-02T22:07:19Z</dcterms:modified>
</cp:coreProperties>
</file>